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Лист1" sheetId="1" r:id="rId1"/>
    <sheet name="Лист2" sheetId="2" r:id="rId2"/>
    <sheet name="Лист3" sheetId="3" r:id="rId3"/>
  </sheets>
  <externalReferences>
    <externalReference r:id="rId4"/>
  </externalReferences>
  <definedNames>
    <definedName name="_xlnm.Print_Titles" localSheetId="0">Лист1!$5:$6</definedName>
  </definedNames>
  <calcPr calcId="125725"/>
</workbook>
</file>

<file path=xl/calcChain.xml><?xml version="1.0" encoding="utf-8"?>
<calcChain xmlns="http://schemas.openxmlformats.org/spreadsheetml/2006/main">
  <c r="N477" i="1"/>
  <c r="M423" l="1"/>
  <c r="M421"/>
  <c r="N421" s="1"/>
  <c r="M420"/>
  <c r="N420" s="1"/>
  <c r="M419"/>
  <c r="N419" s="1"/>
  <c r="M418"/>
  <c r="N418" s="1"/>
  <c r="M417"/>
  <c r="N417" s="1"/>
  <c r="M93" l="1"/>
  <c r="M94"/>
  <c r="M15"/>
  <c r="M16"/>
  <c r="M17"/>
  <c r="M18"/>
  <c r="M19"/>
  <c r="M20"/>
  <c r="M21"/>
  <c r="M24"/>
  <c r="N24" s="1"/>
  <c r="M25"/>
  <c r="N25" s="1"/>
  <c r="M26"/>
  <c r="N26" s="1"/>
  <c r="M27"/>
  <c r="N27" s="1"/>
  <c r="M28"/>
  <c r="N28" s="1"/>
  <c r="M29"/>
  <c r="N29" s="1"/>
  <c r="M53"/>
  <c r="N53" s="1"/>
  <c r="F53"/>
  <c r="G53" s="1"/>
  <c r="E53"/>
  <c r="G52"/>
  <c r="G51"/>
  <c r="H51" s="1"/>
  <c r="M46"/>
  <c r="G58"/>
  <c r="H58" s="1"/>
  <c r="M58"/>
  <c r="N58" s="1"/>
  <c r="G59"/>
  <c r="H59" s="1"/>
  <c r="M59"/>
  <c r="N59" s="1"/>
  <c r="M386"/>
  <c r="N386" s="1"/>
  <c r="M387"/>
  <c r="N387" s="1"/>
  <c r="M388"/>
  <c r="N388" s="1"/>
  <c r="M389"/>
  <c r="N389" s="1"/>
  <c r="M397" l="1"/>
  <c r="N397" s="1"/>
  <c r="M396"/>
  <c r="M370"/>
  <c r="M398" l="1"/>
  <c r="N398" s="1"/>
  <c r="N396"/>
  <c r="N286"/>
  <c r="M285"/>
  <c r="M282"/>
  <c r="N282" s="1"/>
  <c r="M283"/>
  <c r="N283" s="1"/>
  <c r="M284"/>
  <c r="N284" s="1"/>
  <c r="M287"/>
  <c r="N287" s="1"/>
  <c r="M281"/>
  <c r="M280"/>
  <c r="N280" s="1"/>
  <c r="N281"/>
  <c r="N285"/>
  <c r="N278"/>
  <c r="M279"/>
  <c r="N279" s="1"/>
  <c r="G279"/>
  <c r="H279" s="1"/>
  <c r="M273"/>
  <c r="M288" l="1"/>
  <c r="N263" l="1"/>
  <c r="M203" l="1"/>
  <c r="N203" s="1"/>
  <c r="M204"/>
  <c r="N204" s="1"/>
  <c r="M205"/>
  <c r="N205" s="1"/>
  <c r="M206"/>
  <c r="N206" s="1"/>
  <c r="M202"/>
  <c r="N202" s="1"/>
  <c r="M162"/>
  <c r="M163"/>
  <c r="M164"/>
  <c r="M165"/>
  <c r="M166"/>
  <c r="M167"/>
  <c r="M207" l="1"/>
  <c r="M193"/>
  <c r="N193" s="1"/>
  <c r="M451"/>
  <c r="N451" s="1"/>
  <c r="M158"/>
  <c r="M435"/>
  <c r="N435" s="1"/>
  <c r="M434"/>
  <c r="N434" s="1"/>
  <c r="M196"/>
  <c r="N196" s="1"/>
  <c r="M194"/>
  <c r="N194" s="1"/>
  <c r="M173"/>
  <c r="N173" s="1"/>
  <c r="M160"/>
  <c r="M60"/>
  <c r="M61"/>
  <c r="N61" s="1"/>
  <c r="N60" l="1"/>
  <c r="M65"/>
  <c r="M264"/>
  <c r="N264" s="1"/>
  <c r="M436"/>
  <c r="N436" s="1"/>
  <c r="M470"/>
  <c r="M174"/>
  <c r="N174" s="1"/>
  <c r="F478"/>
  <c r="N273"/>
  <c r="F481"/>
  <c r="E481"/>
  <c r="F470"/>
  <c r="F471" s="1"/>
  <c r="E470"/>
  <c r="E471" s="1"/>
  <c r="G466"/>
  <c r="G470" s="1"/>
  <c r="M452"/>
  <c r="F453"/>
  <c r="E453"/>
  <c r="F447"/>
  <c r="E447"/>
  <c r="M445"/>
  <c r="G445"/>
  <c r="G434"/>
  <c r="F436"/>
  <c r="E436"/>
  <c r="M422"/>
  <c r="N422" s="1"/>
  <c r="F423"/>
  <c r="F424" s="1"/>
  <c r="E423"/>
  <c r="E424" s="1"/>
  <c r="G418"/>
  <c r="H418" s="1"/>
  <c r="G419"/>
  <c r="H419" s="1"/>
  <c r="G420"/>
  <c r="H420" s="1"/>
  <c r="G421"/>
  <c r="H421" s="1"/>
  <c r="G422"/>
  <c r="H422" s="1"/>
  <c r="G417"/>
  <c r="H417" s="1"/>
  <c r="M385"/>
  <c r="M390" s="1"/>
  <c r="G378"/>
  <c r="H378"/>
  <c r="F370"/>
  <c r="E370"/>
  <c r="G369"/>
  <c r="H369" s="1"/>
  <c r="G368"/>
  <c r="H368" s="1"/>
  <c r="G367"/>
  <c r="H367" s="1"/>
  <c r="G366"/>
  <c r="H366" s="1"/>
  <c r="F338"/>
  <c r="E338"/>
  <c r="M335"/>
  <c r="N335" s="1"/>
  <c r="M337"/>
  <c r="N337" s="1"/>
  <c r="G337"/>
  <c r="H337" s="1"/>
  <c r="M336"/>
  <c r="N336" s="1"/>
  <c r="G336"/>
  <c r="H336" s="1"/>
  <c r="G335"/>
  <c r="H335" s="1"/>
  <c r="F319"/>
  <c r="E319"/>
  <c r="F310"/>
  <c r="E310"/>
  <c r="G270"/>
  <c r="N390" l="1"/>
  <c r="N399"/>
  <c r="N423"/>
  <c r="N470"/>
  <c r="N452"/>
  <c r="G471"/>
  <c r="H445"/>
  <c r="N445"/>
  <c r="M338"/>
  <c r="F244" l="1"/>
  <c r="E244"/>
  <c r="F207" l="1"/>
  <c r="E207"/>
  <c r="G206"/>
  <c r="H206" s="1"/>
  <c r="G205"/>
  <c r="H205" s="1"/>
  <c r="G204"/>
  <c r="H204" s="1"/>
  <c r="G203" l="1"/>
  <c r="H203" s="1"/>
  <c r="G202"/>
  <c r="G196"/>
  <c r="H196" s="1"/>
  <c r="G194"/>
  <c r="H194" s="1"/>
  <c r="F198"/>
  <c r="E198"/>
  <c r="H202" l="1"/>
  <c r="G207"/>
  <c r="H207" s="1"/>
  <c r="N207"/>
  <c r="F168"/>
  <c r="E168"/>
  <c r="G158"/>
  <c r="F110" l="1"/>
  <c r="E110"/>
  <c r="G109"/>
  <c r="H109" s="1"/>
  <c r="M80"/>
  <c r="G80"/>
  <c r="N80" l="1"/>
  <c r="F479"/>
  <c r="E69"/>
  <c r="E480" s="1"/>
  <c r="E67"/>
  <c r="E478" s="1"/>
  <c r="E68"/>
  <c r="E479" s="1"/>
  <c r="F69"/>
  <c r="F480" s="1"/>
  <c r="G64"/>
  <c r="H64" s="1"/>
  <c r="F40"/>
  <c r="E40"/>
  <c r="G38"/>
  <c r="H38" s="1"/>
  <c r="G35"/>
  <c r="H35" s="1"/>
  <c r="G31"/>
  <c r="H31" s="1"/>
  <c r="G26"/>
  <c r="H26" s="1"/>
  <c r="G32"/>
  <c r="H32" s="1"/>
  <c r="E238"/>
  <c r="E245" s="1"/>
  <c r="F238"/>
  <c r="F245" s="1"/>
  <c r="F85"/>
  <c r="F87" s="1"/>
  <c r="E85"/>
  <c r="E87" s="1"/>
  <c r="G237"/>
  <c r="H237" s="1"/>
  <c r="G173"/>
  <c r="H173" s="1"/>
  <c r="M450"/>
  <c r="N450" s="1"/>
  <c r="M449"/>
  <c r="M446"/>
  <c r="G108"/>
  <c r="H108" s="1"/>
  <c r="G37"/>
  <c r="H37" s="1"/>
  <c r="G450"/>
  <c r="H450" s="1"/>
  <c r="G452"/>
  <c r="H452" s="1"/>
  <c r="G449"/>
  <c r="H449" s="1"/>
  <c r="G446"/>
  <c r="G447" s="1"/>
  <c r="H447" s="1"/>
  <c r="G316"/>
  <c r="H316" s="1"/>
  <c r="G306"/>
  <c r="H306" s="1"/>
  <c r="G242"/>
  <c r="H242" s="1"/>
  <c r="G243"/>
  <c r="H243" s="1"/>
  <c r="G435"/>
  <c r="N385"/>
  <c r="F378"/>
  <c r="E378"/>
  <c r="N65" l="1"/>
  <c r="M238"/>
  <c r="N238" s="1"/>
  <c r="N453"/>
  <c r="N446"/>
  <c r="M447"/>
  <c r="N447" s="1"/>
  <c r="N449"/>
  <c r="E454"/>
  <c r="F454"/>
  <c r="G423"/>
  <c r="H423" s="1"/>
  <c r="H446"/>
  <c r="G453"/>
  <c r="H453" s="1"/>
  <c r="A424"/>
  <c r="M346"/>
  <c r="N346" s="1"/>
  <c r="M347"/>
  <c r="N347" s="1"/>
  <c r="M345"/>
  <c r="N345" s="1"/>
  <c r="E288"/>
  <c r="G278"/>
  <c r="M244"/>
  <c r="M192"/>
  <c r="N192" s="1"/>
  <c r="M195"/>
  <c r="N195" s="1"/>
  <c r="M197"/>
  <c r="N197" s="1"/>
  <c r="M191"/>
  <c r="G197"/>
  <c r="H197" s="1"/>
  <c r="G195"/>
  <c r="H195" s="1"/>
  <c r="M156"/>
  <c r="M161"/>
  <c r="M159"/>
  <c r="M157"/>
  <c r="M106"/>
  <c r="M107"/>
  <c r="M108"/>
  <c r="M105"/>
  <c r="M95"/>
  <c r="M92"/>
  <c r="F98"/>
  <c r="H278" l="1"/>
  <c r="G288"/>
  <c r="H288" s="1"/>
  <c r="M168"/>
  <c r="N168"/>
  <c r="M198"/>
  <c r="N198" s="1"/>
  <c r="N110"/>
  <c r="M110"/>
  <c r="G454"/>
  <c r="H454" s="1"/>
  <c r="N244"/>
  <c r="E98"/>
  <c r="G424"/>
  <c r="H424" s="1"/>
  <c r="G345"/>
  <c r="H345" s="1"/>
  <c r="G346"/>
  <c r="H346" s="1"/>
  <c r="G347"/>
  <c r="H347" s="1"/>
  <c r="G156"/>
  <c r="H156" s="1"/>
  <c r="E208"/>
  <c r="F208"/>
  <c r="G208" s="1"/>
  <c r="H208" s="1"/>
  <c r="G168"/>
  <c r="N191"/>
  <c r="F65"/>
  <c r="F66" s="1"/>
  <c r="G17"/>
  <c r="H17" s="1"/>
  <c r="G20"/>
  <c r="H20" s="1"/>
  <c r="G22"/>
  <c r="H22" s="1"/>
  <c r="G19"/>
  <c r="H19" s="1"/>
  <c r="G24"/>
  <c r="H24" s="1"/>
  <c r="F437"/>
  <c r="E437"/>
  <c r="G436"/>
  <c r="G18" l="1"/>
  <c r="H18" s="1"/>
  <c r="G21"/>
  <c r="H21" s="1"/>
  <c r="G33"/>
  <c r="H33" s="1"/>
  <c r="G28"/>
  <c r="H28" s="1"/>
  <c r="G27"/>
  <c r="H27" s="1"/>
  <c r="G23"/>
  <c r="H23" s="1"/>
  <c r="G39"/>
  <c r="H39" s="1"/>
  <c r="G34"/>
  <c r="H34" s="1"/>
  <c r="G25"/>
  <c r="H25" s="1"/>
  <c r="G30"/>
  <c r="H30" s="1"/>
  <c r="G29"/>
  <c r="H29" s="1"/>
  <c r="G36"/>
  <c r="H36" s="1"/>
  <c r="G15"/>
  <c r="H15" s="1"/>
  <c r="G16"/>
  <c r="H16" s="1"/>
  <c r="G348"/>
  <c r="H348"/>
  <c r="E65"/>
  <c r="E66" s="1"/>
  <c r="G437"/>
  <c r="H437" s="1"/>
  <c r="G385"/>
  <c r="E320" l="1"/>
  <c r="G309"/>
  <c r="H309" s="1"/>
  <c r="G307"/>
  <c r="H307" s="1"/>
  <c r="G308"/>
  <c r="H308" s="1"/>
  <c r="G305"/>
  <c r="H305" s="1"/>
  <c r="M319"/>
  <c r="N319" s="1"/>
  <c r="M82"/>
  <c r="N82" s="1"/>
  <c r="M83"/>
  <c r="N83" s="1"/>
  <c r="M81"/>
  <c r="N87" l="1"/>
  <c r="M310"/>
  <c r="G66"/>
  <c r="H66" s="1"/>
  <c r="M348"/>
  <c r="N348" s="1"/>
  <c r="N81"/>
  <c r="G310"/>
  <c r="H310" s="1"/>
  <c r="G370"/>
  <c r="G65"/>
  <c r="H65" s="1"/>
  <c r="G96"/>
  <c r="H96" s="1"/>
  <c r="G95"/>
  <c r="H95" s="1"/>
  <c r="G83"/>
  <c r="G82"/>
  <c r="G86"/>
  <c r="G81"/>
  <c r="E348"/>
  <c r="E349" s="1"/>
  <c r="G317"/>
  <c r="G262"/>
  <c r="G263"/>
  <c r="G261"/>
  <c r="H370" l="1"/>
  <c r="N338"/>
  <c r="G338"/>
  <c r="H338" s="1"/>
  <c r="G98"/>
  <c r="G110"/>
  <c r="G192"/>
  <c r="H192" s="1"/>
  <c r="G191"/>
  <c r="G161"/>
  <c r="G159"/>
  <c r="G160"/>
  <c r="G157"/>
  <c r="H157" s="1"/>
  <c r="G105"/>
  <c r="H105" s="1"/>
  <c r="G106"/>
  <c r="H106" s="1"/>
  <c r="G107"/>
  <c r="H107" s="1"/>
  <c r="G93"/>
  <c r="H93" s="1"/>
  <c r="G94"/>
  <c r="H94" s="1"/>
  <c r="G97"/>
  <c r="H97" s="1"/>
  <c r="G92"/>
  <c r="H92" s="1"/>
  <c r="G63"/>
  <c r="H63" s="1"/>
  <c r="G62"/>
  <c r="H62" s="1"/>
  <c r="G60"/>
  <c r="H60" s="1"/>
  <c r="G61"/>
  <c r="H61" s="1"/>
  <c r="G198" l="1"/>
  <c r="H198" s="1"/>
  <c r="H191"/>
  <c r="F398" l="1"/>
  <c r="E398"/>
  <c r="F390"/>
  <c r="F399" s="1"/>
  <c r="E390"/>
  <c r="E399" s="1"/>
  <c r="G390" l="1"/>
  <c r="G399" l="1"/>
  <c r="H399" s="1"/>
  <c r="F320"/>
  <c r="G320" s="1"/>
  <c r="G215" l="1"/>
  <c r="M215"/>
  <c r="M217" s="1"/>
  <c r="G216"/>
  <c r="E217"/>
  <c r="F217"/>
  <c r="G222"/>
  <c r="E223"/>
  <c r="F223"/>
  <c r="M223"/>
  <c r="F226"/>
  <c r="F174"/>
  <c r="F175" s="1"/>
  <c r="E174"/>
  <c r="E175" l="1"/>
  <c r="G174"/>
  <c r="H174" s="1"/>
  <c r="G244"/>
  <c r="H244" s="1"/>
  <c r="G223"/>
  <c r="H223" s="1"/>
  <c r="N223" s="1"/>
  <c r="E226"/>
  <c r="G226" s="1"/>
  <c r="E225"/>
  <c r="G217"/>
  <c r="H217" s="1"/>
  <c r="N217" s="1"/>
  <c r="F225"/>
  <c r="A217"/>
  <c r="E111"/>
  <c r="G175" l="1"/>
  <c r="G225"/>
  <c r="H225" s="1"/>
  <c r="A226"/>
  <c r="F111"/>
  <c r="F348"/>
  <c r="F349" s="1"/>
  <c r="F288"/>
  <c r="F273"/>
  <c r="E273"/>
  <c r="F264"/>
  <c r="E264"/>
  <c r="F228"/>
  <c r="E228"/>
  <c r="M225"/>
  <c r="F146"/>
  <c r="E146"/>
  <c r="F144"/>
  <c r="E144"/>
  <c r="G141"/>
  <c r="G140"/>
  <c r="M139"/>
  <c r="F139"/>
  <c r="F142" s="1"/>
  <c r="E139"/>
  <c r="E142" s="1"/>
  <c r="F135"/>
  <c r="E135"/>
  <c r="M134"/>
  <c r="M133"/>
  <c r="M132"/>
  <c r="M131"/>
  <c r="G131"/>
  <c r="F127"/>
  <c r="E127"/>
  <c r="M126"/>
  <c r="G126"/>
  <c r="M125"/>
  <c r="G125"/>
  <c r="G124"/>
  <c r="M123"/>
  <c r="G123"/>
  <c r="E117"/>
  <c r="G273" l="1"/>
  <c r="H273" s="1"/>
  <c r="G264"/>
  <c r="H264" s="1"/>
  <c r="G111"/>
  <c r="F289"/>
  <c r="F477" s="1"/>
  <c r="E289"/>
  <c r="E477" s="1"/>
  <c r="N225"/>
  <c r="E145"/>
  <c r="G228"/>
  <c r="G144"/>
  <c r="G146"/>
  <c r="E143"/>
  <c r="M117"/>
  <c r="M127"/>
  <c r="M135"/>
  <c r="M143"/>
  <c r="G127"/>
  <c r="H127" s="1"/>
  <c r="G135"/>
  <c r="H135" s="1"/>
  <c r="G142"/>
  <c r="H142" s="1"/>
  <c r="F227"/>
  <c r="A127"/>
  <c r="G139"/>
  <c r="A142"/>
  <c r="M142"/>
  <c r="E227"/>
  <c r="N40" l="1"/>
  <c r="G477"/>
  <c r="H477" s="1"/>
  <c r="F117"/>
  <c r="G117" s="1"/>
  <c r="H117" s="1"/>
  <c r="N117" s="1"/>
  <c r="F145"/>
  <c r="G145" s="1"/>
  <c r="G40"/>
  <c r="H40" s="1"/>
  <c r="G349"/>
  <c r="H349" s="1"/>
  <c r="G289"/>
  <c r="H289" s="1"/>
  <c r="N142"/>
  <c r="N135"/>
  <c r="N127"/>
  <c r="G227"/>
  <c r="A117" l="1"/>
  <c r="F143"/>
  <c r="A144" s="1"/>
  <c r="A225"/>
  <c r="G143" l="1"/>
  <c r="H143" s="1"/>
  <c r="N143" s="1"/>
  <c r="A143"/>
  <c r="G238" l="1"/>
  <c r="G245" l="1"/>
  <c r="H245" s="1"/>
</calcChain>
</file>

<file path=xl/comments1.xml><?xml version="1.0" encoding="utf-8"?>
<comments xmlns="http://schemas.openxmlformats.org/spreadsheetml/2006/main">
  <authors>
    <author>Автор</author>
  </authors>
  <commentList>
    <comment ref="G21" authorId="0">
      <text>
        <r>
          <rPr>
            <b/>
            <sz val="9"/>
            <color indexed="81"/>
            <rFont val="Tahoma"/>
            <family val="2"/>
            <charset val="204"/>
          </rPr>
          <t>Автор:</t>
        </r>
        <r>
          <rPr>
            <sz val="9"/>
            <color indexed="81"/>
            <rFont val="Tahoma"/>
            <family val="2"/>
            <charset val="204"/>
          </rPr>
          <t xml:space="preserve">
Неполное освоение обусловлено снижением посещаемости детьми образовательных учреждений в связи с заболеваниями.</t>
        </r>
      </text>
    </comment>
    <comment ref="G23" authorId="0">
      <text>
        <r>
          <rPr>
            <b/>
            <sz val="9"/>
            <color indexed="81"/>
            <rFont val="Tahoma"/>
            <family val="2"/>
            <charset val="204"/>
          </rPr>
          <t>Автор:</t>
        </r>
        <r>
          <rPr>
            <sz val="9"/>
            <color indexed="81"/>
            <rFont val="Tahoma"/>
            <family val="2"/>
            <charset val="204"/>
          </rPr>
          <t xml:space="preserve">
в связи с дейстующими ограничениями на отдых детей связаных с COVID-19, был организован отдых только 15 учащихся</t>
        </r>
      </text>
    </comment>
    <comment ref="G191" authorId="0">
      <text>
        <r>
          <rPr>
            <b/>
            <sz val="9"/>
            <color indexed="81"/>
            <rFont val="Tahoma"/>
            <family val="2"/>
            <charset val="204"/>
          </rPr>
          <t>Автор:</t>
        </r>
        <r>
          <rPr>
            <sz val="9"/>
            <color indexed="81"/>
            <rFont val="Tahoma"/>
            <family val="2"/>
            <charset val="204"/>
          </rPr>
          <t xml:space="preserve">
Экономия денежных средств  за счет проведения торгов на право проведение оценки</t>
        </r>
      </text>
    </comment>
    <comment ref="G192" authorId="0">
      <text>
        <r>
          <rPr>
            <b/>
            <sz val="9"/>
            <color indexed="81"/>
            <rFont val="Tahoma"/>
            <family val="2"/>
            <charset val="204"/>
          </rPr>
          <t>Автор:</t>
        </r>
        <r>
          <rPr>
            <sz val="9"/>
            <color indexed="81"/>
            <rFont val="Tahoma"/>
            <family val="2"/>
            <charset val="204"/>
          </rPr>
          <t xml:space="preserve">
Экономия денежных средств за счет проведения торгов на право проведение межевых работ</t>
        </r>
      </text>
    </comment>
    <comment ref="G205" authorId="0">
      <text>
        <r>
          <rPr>
            <b/>
            <sz val="9"/>
            <color indexed="81"/>
            <rFont val="Tahoma"/>
            <family val="2"/>
            <charset val="204"/>
          </rPr>
          <t>Автор:</t>
        </r>
        <r>
          <rPr>
            <sz val="9"/>
            <color indexed="81"/>
            <rFont val="Tahoma"/>
            <family val="2"/>
            <charset val="204"/>
          </rPr>
          <t xml:space="preserve">
экономия денежных средств в результате проведения торгов</t>
        </r>
      </text>
    </comment>
    <comment ref="G308" authorId="0">
      <text>
        <r>
          <rPr>
            <b/>
            <sz val="9"/>
            <color indexed="81"/>
            <rFont val="Tahoma"/>
            <family val="2"/>
            <charset val="204"/>
          </rPr>
          <t>Автор:</t>
        </r>
        <r>
          <rPr>
            <sz val="9"/>
            <color indexed="81"/>
            <rFont val="Tahoma"/>
            <family val="2"/>
            <charset val="204"/>
          </rPr>
          <t xml:space="preserve">
экономия денежных средств в результате проведения торгов</t>
        </r>
      </text>
    </comment>
    <comment ref="H385" authorId="0">
      <text>
        <r>
          <rPr>
            <b/>
            <sz val="9"/>
            <color indexed="81"/>
            <rFont val="Tahoma"/>
            <family val="2"/>
            <charset val="204"/>
          </rPr>
          <t>Автор:</t>
        </r>
        <r>
          <rPr>
            <sz val="9"/>
            <color indexed="81"/>
            <rFont val="Tahoma"/>
            <family val="2"/>
            <charset val="204"/>
          </rPr>
          <t xml:space="preserve">
Экономия денежных средств в результате проведения торгов</t>
        </r>
      </text>
    </comment>
    <comment ref="G435" authorId="0">
      <text>
        <r>
          <rPr>
            <b/>
            <sz val="9"/>
            <color indexed="81"/>
            <rFont val="Tahoma"/>
            <family val="2"/>
            <charset val="204"/>
          </rPr>
          <t>Автор:</t>
        </r>
        <r>
          <rPr>
            <sz val="9"/>
            <color indexed="81"/>
            <rFont val="Tahoma"/>
            <family val="2"/>
            <charset val="204"/>
          </rPr>
          <t xml:space="preserve">
экономия денежных средств в результате торгов</t>
        </r>
      </text>
    </comment>
  </commentList>
</comments>
</file>

<file path=xl/sharedStrings.xml><?xml version="1.0" encoding="utf-8"?>
<sst xmlns="http://schemas.openxmlformats.org/spreadsheetml/2006/main" count="979" uniqueCount="727">
  <si>
    <t>№             п/п</t>
  </si>
  <si>
    <t>Показатели эффективности реализации программы</t>
  </si>
  <si>
    <t xml:space="preserve">Фактически исполненный           </t>
  </si>
  <si>
    <t>Доля освоения финансовых средств, %</t>
  </si>
  <si>
    <t>Оценка эффективности использования бюджетных средств, балл</t>
  </si>
  <si>
    <t>Наименование показателя</t>
  </si>
  <si>
    <t>Ед.       измерения</t>
  </si>
  <si>
    <t xml:space="preserve">Утвержденный план             </t>
  </si>
  <si>
    <t xml:space="preserve">Фактическое значение  </t>
  </si>
  <si>
    <t>1.</t>
  </si>
  <si>
    <t>%</t>
  </si>
  <si>
    <t>МБ</t>
  </si>
  <si>
    <t>ОБ</t>
  </si>
  <si>
    <t>Итого по подпрограмме 1</t>
  </si>
  <si>
    <t>ед.</t>
  </si>
  <si>
    <t>Итого по подпрограмме 2</t>
  </si>
  <si>
    <t>Итого по подпрограмме 3</t>
  </si>
  <si>
    <t>Итого по подпрограмме 4</t>
  </si>
  <si>
    <t>Итого по подпрограмме 5</t>
  </si>
  <si>
    <t>Итого по подпрограмме 6</t>
  </si>
  <si>
    <t>средства местного бюджета</t>
  </si>
  <si>
    <t>средства окружного бюджета</t>
  </si>
  <si>
    <t>2.</t>
  </si>
  <si>
    <t>Подпрограмма 2. «Модернизация и развитие социального обслуживания населения на 2014-2020 годы» (не финансировалась)</t>
  </si>
  <si>
    <t>Подпрограмма 3. «Создание условий для обеспечения реализации муниципальной  программы «Социальная поддержка граждан на 2014-2020 годы»</t>
  </si>
  <si>
    <t>Цель:   Повышение эффективности управления в сфере социальной поддержки и социального обслуживания</t>
  </si>
  <si>
    <t>Задача : Кадровое, нормативно-правовое и финансовое обеспечение муниципальной программы</t>
  </si>
  <si>
    <t>Основное мероприятие: Обеспечение исполнения функций в установленной сфере деятельности</t>
  </si>
  <si>
    <t>2.3.1</t>
  </si>
  <si>
    <t xml:space="preserve">Осуществление отдельных государственных полномочий Ямало-Ненецкого автономного округа в сфере социальной поддержки и социального обслуживания  </t>
  </si>
  <si>
    <t xml:space="preserve">1. Укомплектованность Управления квалифицированными кадрами
</t>
  </si>
  <si>
    <t>100</t>
  </si>
  <si>
    <t>2.3.2</t>
  </si>
  <si>
    <t>Осуществление государственных полномочий Ямало-Ненецкого автономного округа по организации и осуществлению деятельности по опеке и попечительству над совершеннолетними недееспособными гражданами</t>
  </si>
  <si>
    <t>2. Количество обоснованных жалоб от населения</t>
  </si>
  <si>
    <t>0</t>
  </si>
  <si>
    <t>2.3.3</t>
  </si>
  <si>
    <t>Обеспечение деятельности органов местного самоуправления</t>
  </si>
  <si>
    <t>3. Доля обращений граждан, рассмотренных в установленные законодательством сроки, от общего количества обращений</t>
  </si>
  <si>
    <t>2.3.4</t>
  </si>
  <si>
    <t>Осуществление капитального ремонта МУ «УТиСЗН», ремонт автомобиля</t>
  </si>
  <si>
    <t xml:space="preserve">4. Удельный вес совершеннолетних недееспособных граждан, находящихся под опекой
</t>
  </si>
  <si>
    <t>Подпрограмма 4. «Совершенствование системы охраны труда на 2014-2020 годы»</t>
  </si>
  <si>
    <t xml:space="preserve">Цель: Обеспечение безопасных условий и охраны труда в организациях </t>
  </si>
  <si>
    <t>Задача: Содействие  сторонам социального партнерства в организации работ по охране труда</t>
  </si>
  <si>
    <t>2.4.1</t>
  </si>
  <si>
    <t>Улучшение условий и охраны труда в организациях,направленное на снижение профессиональных рисков</t>
  </si>
  <si>
    <t>1. Удельный вес работников, охваченных периодическими медицинскими осмотрами</t>
  </si>
  <si>
    <t>2. Удельный вес работников, обученных по охране труда</t>
  </si>
  <si>
    <t>3. Численность пострадавших в результате несчастных случаев на производстве в расчете на 1 тыс. работающих</t>
  </si>
  <si>
    <t>4. Удельный вес проведённых уведомительных регистраций коллективных договоров и дополнитель
ных соглашений к ним в установленный срок к общему количеству обращений, поступивших на уведомительную регистрацию</t>
  </si>
  <si>
    <t>Подпрограмма 5. «Совершенствование социальной поддержки семей и детей на 2014-2020 годы»</t>
  </si>
  <si>
    <t>Цель: Содействие улучшению демографической ситуации в городе, укреплению института семьи, повышению статуса материнства, отцовства и детства, профилактике семейного и детского неблагополучия, социального сиротства</t>
  </si>
  <si>
    <t>Задача: Создание условий для развития творческого потенциала семей и детей</t>
  </si>
  <si>
    <t>2.5.1</t>
  </si>
  <si>
    <t>Организация и проведение на территории муниципального образования город Губкинский, мероприятий, приуроченных к Международному дню семьи, Международному дню защиты детей, Дню матери, Дню семьи, любви и верности</t>
  </si>
  <si>
    <t xml:space="preserve">1. Удельный вес граждан, охваченных мероприятиями, приуроченными к Международному дню семьи, Международному дню защиты детей, Дню матери, Дню семьи, любви и верности от общей численности населения города
</t>
  </si>
  <si>
    <t>Итого по программе 2</t>
  </si>
  <si>
    <t>Оценка степени достижения показателей программы 2</t>
  </si>
  <si>
    <t>средства федерального бюджета</t>
  </si>
  <si>
    <t>3.</t>
  </si>
  <si>
    <t>Муниципальная программа "Доступная среда на 2014-2020 годы" (не финансировалась)</t>
  </si>
  <si>
    <t>4.</t>
  </si>
  <si>
    <t>Возмещение затрат по содержанию   незаселенных  жилых  помещений  муниципального жилищного фонда</t>
  </si>
  <si>
    <t>4.6.1</t>
  </si>
  <si>
    <t>Возмещение затрат по содержанию и текущему ремонту незаселенных жилых помещений муниципального жилищного фонда</t>
  </si>
  <si>
    <t>1. Обеспечение субсидирования содержания незаселенного муниципального жилищного фонда</t>
  </si>
  <si>
    <t>4.6.2</t>
  </si>
  <si>
    <t xml:space="preserve">Возмещение затрат по предоставлению коммунальной услуги (отопление) по незаселенному муниципальному жилищному фонду  </t>
  </si>
  <si>
    <t>Подпрограмма 7. "Обеспечение коммунальными услугами населения города Губкинского на 2014 - 2020 годы" (не реализовывалась)</t>
  </si>
  <si>
    <t>Подпрограмма 8. "Развитие систем коммунальной инфраструктуры города Губкинского на 2014-2020 годы"</t>
  </si>
  <si>
    <t>Цель : Обеспечение готовности коммунальных систем жизнеобеспечения к осеннее – зимнему периоду</t>
  </si>
  <si>
    <t>Задача: Проведение комплекса мероприятий по ремонту, замене и реконструкции объектов коммунальной инфраструктуры</t>
  </si>
  <si>
    <t>4.8.1</t>
  </si>
  <si>
    <t>Капитальный ремонт и ремонт объектов энергетики и коммунального комплекса</t>
  </si>
  <si>
    <t>1. Доля протяженности отремонтированных электросетей</t>
  </si>
  <si>
    <t>Итого по подпрограмме 8</t>
  </si>
  <si>
    <t>Подпрограмма 9. "Замена лифтового оборудования, признанного непригодным к эксплуатации, в многоквартирных домах, расположенных на территории муниципального образования город Губкинский  на 2014 -2020 годы"(не финансировалась)</t>
  </si>
  <si>
    <t>Итого по муниципальной программе 4</t>
  </si>
  <si>
    <t>Оценка степени достижения показателей программы 4</t>
  </si>
  <si>
    <t>в т.ч. средства местного бюджета</t>
  </si>
  <si>
    <t>Итого по продпрограмме 1</t>
  </si>
  <si>
    <t>Итого по продпрограмме 3</t>
  </si>
  <si>
    <t>Итого по муниципальной программе 6</t>
  </si>
  <si>
    <t>чел.</t>
  </si>
  <si>
    <t>8.</t>
  </si>
  <si>
    <t>Итого по продпрограмме 2</t>
  </si>
  <si>
    <t>экз.</t>
  </si>
  <si>
    <t xml:space="preserve">Подпрограмма 1. "Развитие  дошкольного, общего и  дополнительного образования детей "
</t>
  </si>
  <si>
    <t>Задача 2: Обеспечить условия и качество обучения, соответствующие федеральным государственным стандартам начального общего, основного общего, среднего общего образования</t>
  </si>
  <si>
    <t>Задача 3: Обеспечить поступательное развитие районной системы дополнительного образования за счет разработки и реализации современных образовательных программ, дистанционных и сетевых форм их реализации</t>
  </si>
  <si>
    <t>Задача 4: Содействовать выявлению и поддержке одаренных детей</t>
  </si>
  <si>
    <t xml:space="preserve">Задача 5: Обеспечить безопасный, качественный отдых и оздоровление детей в летний период </t>
  </si>
  <si>
    <t>Задача 1: Организация деятельности аппарата Управления и учреждений, обеспечивающих деятельность образовательных учреждений, направленной на эффективное управление отраслью;</t>
  </si>
  <si>
    <t>Задача 2: Обеспечение соблюдения требований законодательства Российской Федерации в сфере образования организациями, осуществляющими образовательную деятельность на территории Бирилюсского района (за исключением случаев, установленных федеральным законодательством), а также органами местного самоуправления, осуществляющими управление в сфере образования на территории Бирилюсского района</t>
  </si>
  <si>
    <t xml:space="preserve">Итого по  подпрограмме 4  </t>
  </si>
  <si>
    <t xml:space="preserve">Цель: Создание условий для эффективного управления </t>
  </si>
  <si>
    <t>Итого по подпраграмме 2</t>
  </si>
  <si>
    <t>Цель: Создание условий для развития потенциала молодежи и его реализации в интересах развития муниципального образования Бирилюсский район.</t>
  </si>
  <si>
    <t>Цель: Создание условий для развития молодежной политики и  реализации мероприятий  в интересах развития  муниципального образования Бирилюсский район.</t>
  </si>
  <si>
    <t>Задача 1: Создание условий для дальнейшего развития и совершенствования системы патриотического воспитания</t>
  </si>
  <si>
    <t>Задача 2: Информирование подростков и молодежи о потенциальных возможностях развития и занятости; оказание содействия трудоустройству;</t>
  </si>
  <si>
    <t>Задача 3: Поддержка одаренной и талантливой молодежи;</t>
  </si>
  <si>
    <t>Задача 4: Поддержка развития флагманских программ в Бирилюсском районе, реализуемых многопрофильным молодежным центром Бирилюсского района для вовлечения молодежи от 14 до 30 лет</t>
  </si>
  <si>
    <t xml:space="preserve">Подпрограмма 1. «Развитие молодежной политики  на территории  Бирилюсского района» </t>
  </si>
  <si>
    <t xml:space="preserve">Цель: Государственная поддержка в решении жилищной проблемы молодых семей, признанных в установленном порядке нуждающимися в улучшении жилищных условий                               </t>
  </si>
  <si>
    <t>Задача 1: Предоставление молодым семьям - участникам подпрограммы социальных выплат на приобретение жилья или строительство индивидуального жилого дома</t>
  </si>
  <si>
    <t xml:space="preserve">Задача 2: Создание условий для привлечения молодыми семьями собственных средств, финансовых средств кредитных организаций и других организаций, предоставляющих кредиты и займы, в том числе ипотечные жилищные кредиты, для приобретения жилья или строительства индивидуального жилого дома                                            </t>
  </si>
  <si>
    <t>чел</t>
  </si>
  <si>
    <t>Итого по подпраграмме 1</t>
  </si>
  <si>
    <t xml:space="preserve">Итого по программе 3, в т.ч. </t>
  </si>
  <si>
    <t xml:space="preserve">             Подпрограмма 2. "Обеспечение жильем молодых семей Бирилюсского района</t>
  </si>
  <si>
    <t>Подпрограмма 2. "Развитие   спортивной подготовки в Бирилюсском районе""</t>
  </si>
  <si>
    <t>Цель:Формирование цельной системы подготовки спортивного резерва</t>
  </si>
  <si>
    <t>Задача 1. Формирование единой системы поиска, выявления и поддержки одаренных детей, повышение качества управления подготовкой спортивного резерва;</t>
  </si>
  <si>
    <t>Задача 2. Развитие кадровой политики подготовки спортивного резерва;</t>
  </si>
  <si>
    <t>Задача 3. Совершенствование системы мероприятий, направленных на поиск и поддержку талантливых, одаренных детей</t>
  </si>
  <si>
    <t xml:space="preserve">2.Количество детей обучающихся, занимающихся  в учреждениях в области  физической культуры и спорта на территории Бирилюсского района.   </t>
  </si>
  <si>
    <t>Цель:Обеспечение условий, способствующих созданию безопасного проживания граждан  в Бирилюсском районе</t>
  </si>
  <si>
    <t xml:space="preserve">Задача 1:. Обеспечение функционирования единой дежурной диспетчерской службы Бирилюсского района; </t>
  </si>
  <si>
    <t>Задача 2:Снижение рисков и смягчение последствий чрезвычайных ситуаций природного и техногенного характера в районе;</t>
  </si>
  <si>
    <t>Цель1:Обеспечение функционирования единой дежурной диспетчерской службы Бирилюсского района</t>
  </si>
  <si>
    <t>Цель2:Снижение рисков и смягчение последствий чрезвычайных ситуаций природного и техногенного характера в районе.</t>
  </si>
  <si>
    <t>Задача 1:Обеспечение условий для беспрепятственного приема от населения, а также от других источников сообщений от любых происшествиях, несущих информацию об угрозе или факте возникновения ЧС природного, техногенного или биолого-социального характера;</t>
  </si>
  <si>
    <t>Задача 2:Обеспечение контроля за наличием связи с наиболее важными объектами и взамодействующими службами;</t>
  </si>
  <si>
    <t>Задача 3: Материальное обеспечение деятельности ЕДДС;</t>
  </si>
  <si>
    <t>Задача 4:Обеспечение сельских поселений первичными мерами пожарной безопасности.</t>
  </si>
  <si>
    <t>Итого по муниципальной программе 5</t>
  </si>
  <si>
    <t>Цель: Обеспечение долгосрочной сбалансированности и устойчивости бюджетной системы Бирилюсского района, повышение качества и прозрачности управления муниципальными финансами</t>
  </si>
  <si>
    <t>Задача 1: Обеспечение равных условий для устойчивого и эффективного исполнения расходных обязательств муниципальных образований, обеспечение сбалансированности и повышение финансовой самостоятельности местных бюджетов;</t>
  </si>
  <si>
    <t>Задача 2: Эффективное управление муниципальным долгом Бирилюсского района;</t>
  </si>
  <si>
    <t>Задача 3:Обеспечение своевременного осуществления внутреннего  муниципального финансового контроля за соблюдением законодательства в финансово-бюджетной сфере;</t>
  </si>
  <si>
    <t xml:space="preserve">Задача 4:Создание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а также повышения эффективности расходов местного  бюджета  </t>
  </si>
  <si>
    <t>Задача 1:Создание условий для обеспечения финансовой устойчивости бюджетов поселений;</t>
  </si>
  <si>
    <t>Задача 2:Повышение качества реализации органами местного самоуправления закрепленных за ними полномочий;</t>
  </si>
  <si>
    <t>1. Минимальный размер бюджетной обеспеченности муниципальных образований Бирилюсского района после выравнивания</t>
  </si>
  <si>
    <t>2. Отсутствие в местных бюджетах просроченной кредиторской задолженности по выплате заработной платы с начислениями работникам бюджетной сферы и по исполнению обязательств перед гражданами</t>
  </si>
  <si>
    <t>тыс руб.</t>
  </si>
  <si>
    <t>тыс. руб.</t>
  </si>
  <si>
    <t>Цель: Обеспечение равных условий для устойчивого и эффективного исполнения расходных обязательств поселений района, обеспечение сбалансированности и повышение финансовой самостоятельности местных бюджетов</t>
  </si>
  <si>
    <t>Подпрограмма 1: "Создание условий для эффективного и ответственного управления муниципальными финансами, повышения устойчивости бюджетов муниципальных образований Бирилюсского района»</t>
  </si>
  <si>
    <t>Подпрограмма 2: «Управление муниципальным долгом Бирилюсского района»</t>
  </si>
  <si>
    <t>Цель: Эффективное управление муниципальным  долгом Бирилюсского района</t>
  </si>
  <si>
    <t>Задача 1:Сохранение объема и структуры муниципального долга на экономически безопасном уровне</t>
  </si>
  <si>
    <t>Задача 2:Соблюдение ограничений по объему муниципального  долга и расходам на его обслуживание установленных федеральным законодательством;</t>
  </si>
  <si>
    <t>Задача 3:Обслуживание муниципального  долга</t>
  </si>
  <si>
    <t>не более 50</t>
  </si>
  <si>
    <t>Подпрограмма 3: "Обеспечение реализации муниципальной программы и прочие мероприятия"</t>
  </si>
  <si>
    <t>Цель:Обеспечение реализации муниципальной программы и прочие мероприятия</t>
  </si>
  <si>
    <t>Задача 1:Повышение качества планирования и управления муниципальными финансами, развитие программно-целевых принципов формирования бюджета, а также содействие совершенствованию кадрового потенциала муниципальной  финансовой системы Бирилюсского района;</t>
  </si>
  <si>
    <t>Задача 2:Обеспечение доступа для граждан к информации о районном бюджете и бюджетном процессе в компактной и доступной форме</t>
  </si>
  <si>
    <t>1.Доля расходов районного бюджета, формируемых в рамках муниципальных программ Бирилюсского района</t>
  </si>
  <si>
    <t>1. Оформление земельных участков, регистрация права собственности</t>
  </si>
  <si>
    <t xml:space="preserve">Задача 1:Обеспечение государственной регистрации прав муниципальной собственности на имущественный комплекс (объекты, земли),
</t>
  </si>
  <si>
    <t>Задача 2:Обеспечение государственной регистрации права оперативного управления, хозяйственного ведения, аренды, безвозмездного пользования имуществом,</t>
  </si>
  <si>
    <t>Задача 3:Обеспечение государственной регистрации права постоянного (бессрочного) пользования, аренды  земельными участками;</t>
  </si>
  <si>
    <t>Цель 2:Формирование целостности и эффективной системы управления энергосбережением и повышением энергетической эффективности.</t>
  </si>
  <si>
    <t>Цель 1: Обеспечение населения края качественными жилищно-коммунальными услугами в условиях развития рыночных отношений в отрасли и ограниченного роста оплаты жилищно-коммунальных услуг</t>
  </si>
  <si>
    <t>Задача 1.  Развитие, модернизация и капитальный ремонт объектов коммунальной инфраструктуры и жилищного фонда Бирилюсского района;</t>
  </si>
  <si>
    <t>Задача 2. Внедрение рыночных механизмов жилищно-коммунального хозяйства и обеспечение доступности предоставляемых коммунальных услуг;</t>
  </si>
  <si>
    <t>Задача 3. Предупреждение ситуаций, которые могут привести к нарушению функционирования систем жизнеобеспечения населения;</t>
  </si>
  <si>
    <t>Подпрограмма 1. «Модернизация, реконструкция и капитальный ремонт объектов коммунальной инфраструктуры Бирилюсского района"</t>
  </si>
  <si>
    <t>Цель: Повышение надежности функционирования систем жизнеобеспечения населения</t>
  </si>
  <si>
    <t>Задача 1: Обеспечение безопасного функционирования энергообъектов и обновление материально-технической базы предприятий коммунального комплекса;</t>
  </si>
  <si>
    <t>Задача 4. Повышение энергосбережения и энергоэффективности</t>
  </si>
  <si>
    <t>Задача 2: Внедрение новых технологий, современной трубной продукции, котельного оборудования, водоочистных установок на объектах коммунального комплекса Красноярского края</t>
  </si>
  <si>
    <t>Подпрограмма 2. «Чистая вода Бирилюсского района»</t>
  </si>
  <si>
    <t>Цель: Обеспечение населения питьевой водой, соответствующей требованиям безопасности и безвредности, установленным санитарно-эпидемиологическими правилами</t>
  </si>
  <si>
    <t>Задача 1: Модернизация систем водоснабжения, водоотведения и очистки сточных вод Бирилюсского района;</t>
  </si>
  <si>
    <t>Задача 2: Создание условий для привлечения инвестиций для развития систем водоснабжения, водоотведения и очистки сточных вод Бирилюсского района;</t>
  </si>
  <si>
    <t>Задача 3: Развитие государственно-частного партнерства в сфере эксплуатации систем  водоснабжения, водоотведения и очистки сточных вод Бирилюсского района на основе концессионных соглашений.</t>
  </si>
  <si>
    <t xml:space="preserve">Подпрограмма 4 «Развитие информационного общества Бирилюсского района» </t>
  </si>
  <si>
    <t>Задача 1: Развитие сервисов на основе информационных технологий для упрощения процедур взаимодействия и коммуникации общества и государства.</t>
  </si>
  <si>
    <t>Задача 2:Обеспечение безопасности функционирования информационных и телекоммуникационных систем.</t>
  </si>
  <si>
    <t>Задача 3:Формирование и поддержание современной информационной и телекоммуникационной инфраструктуры.</t>
  </si>
  <si>
    <t>Итого по подпрограмме 4:</t>
  </si>
  <si>
    <r>
      <t>Подпрограмма 3 «</t>
    </r>
    <r>
      <rPr>
        <b/>
        <sz val="12"/>
        <rFont val="Times New Roman"/>
        <family val="1"/>
        <charset val="204"/>
      </rPr>
      <t>ЭНЕРГОСБЕРЕЖЕНИЕ И ПОВЫШЕНИЕ ЭНЕРГЕТИЧЕСКОЙ ЭФФЕКТИВНОСТИ В БИРИЛЮССКОМ РАЙОНЕ</t>
    </r>
    <r>
      <rPr>
        <b/>
        <sz val="14"/>
        <rFont val="Times New Roman"/>
        <family val="1"/>
        <charset val="204"/>
      </rPr>
      <t xml:space="preserve">» </t>
    </r>
  </si>
  <si>
    <t>Цель1 : Создание благоприятных условий для сельскохозяйственного развития поселений на основе реализации государственных полномочий по поддержке сельхозтоваропроизводителей</t>
  </si>
  <si>
    <t>Цель 2:Содействие развитию малого и среднего предпринимательства и повышение его роли в решении социальных и экономических задач в Бирилюсском районе, обеспечение  условий для интенсивного  роста субъектов малого и среднего предпринимательства и повышение потенциала развития их в  Бирилюсском районе  на основе создания современной рыночной  среды.</t>
  </si>
  <si>
    <t xml:space="preserve">Задача 1:Полное и своевременное исполнение переданных государственных полномочий по реализации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 </t>
  </si>
  <si>
    <t>Задача 2:Финансовая и имущественная поддержка субъектов малого и среднего предпринимательства, а также правовое, организационно – аналитическое и информационное обеспечение их деятельности</t>
  </si>
  <si>
    <t xml:space="preserve"> Цель: Развитие сельских территорий, рост занятости и уровня жизни сельского населения.</t>
  </si>
  <si>
    <t>Задача 2: Обеспечение исполнения полномочий по  реализации мероприятий государственной программы на основе эффективной деятельности органов  местного самоуправления в сфере развития агропромышленного комплекса.</t>
  </si>
  <si>
    <t>Задача 1: Поддержка и дальнейшее развитие малых форм хозяйствования на селе и повышение уровня доходов сельского населения;</t>
  </si>
  <si>
    <t xml:space="preserve">Подпрограмма 2. «Поддержка развития субъектов малого и среднего предпринимательства в Бирилюсском районе» 
</t>
  </si>
  <si>
    <t>Цель:Создание благоприятных условий для развития малого и среднего предпринимательства и повышение его роли в решении социальных и экономических задач в Бирилюсском районе, обеспечение  условий для интенсивного  роста СМСП и повышение потенциала развития их в  Бирилюсском районе  на основе создания современной рыночной  среды.</t>
  </si>
  <si>
    <t>Задача 1: Правовое, организационное и аналитическое обеспечение деятельности субъектов малого и среднего предпринимательства;</t>
  </si>
  <si>
    <t>Задача 2:Обеспечение информационной поддержки деятельности субъектов малого и среднего предпринимательства;</t>
  </si>
  <si>
    <t>Задача 3: Имущественная поддержка субъектов малого и среднего предпринимательства;</t>
  </si>
  <si>
    <t>Задача 4: Финансовая поддержка субъектов малого и среднего предпринимательства</t>
  </si>
  <si>
    <t>Итого по подпрограмме 1:</t>
  </si>
  <si>
    <t>3. Количество субъектов малого и среднего предпринимательства, получивших поддержку</t>
  </si>
  <si>
    <t>ед</t>
  </si>
  <si>
    <t>Цель: Создание условий для развития и реализации культурного и духовного потенциала населения Бирилюсского района</t>
  </si>
  <si>
    <t>Задача 1: «Сохранение, популяризация и эффективное использование культурного наследия Бирилюсского района»;</t>
  </si>
  <si>
    <t xml:space="preserve">Задача 2: «Обеспечение доступа населения 
к культурным ценностям и участию  в культурной жизни Бирилюсского  района»;
</t>
  </si>
  <si>
    <t>Задача 3: «Создание условий для устойчивого развития отрасли «Культура» в Бирилюсском районе»</t>
  </si>
  <si>
    <t xml:space="preserve">Задача :Развитие библиотечного дела; развитие музейного дела.
</t>
  </si>
  <si>
    <t>Цель: Сохранение и эффективное использование культурного наследия Бирилюсского района</t>
  </si>
  <si>
    <t>Подпрограмма 2 «Искусство и народное творчество»</t>
  </si>
  <si>
    <t>Цель 1: Обеспечение доступа населения Красноярского края к культурным благам и участию в культурной жизни</t>
  </si>
  <si>
    <t>Задача 1: Сохранение и развитие традиционной народной культуры;</t>
  </si>
  <si>
    <t xml:space="preserve">Задаяа 2: Организация и проведение культурных событий, в том числе на краевой, межрайонном, районном уровнях </t>
  </si>
  <si>
    <t xml:space="preserve">1.Количество посетителей муниципальных  учреждений культурно-досугового типа на 1 тыс. человек населения </t>
  </si>
  <si>
    <t xml:space="preserve">2. Число клубных формирований на 1 тыс. человек населения </t>
  </si>
  <si>
    <t>Подпрограмма 3. «Обеспечение условий реализации программы и прочие мероприятия»</t>
  </si>
  <si>
    <t>Цель: Создание условий для устойчивого развития отрасли «культура»</t>
  </si>
  <si>
    <t>Задача 1: Поддержка  творческих работников культуры;</t>
  </si>
  <si>
    <t xml:space="preserve">Задача 2: Внедрение информационно-коммуникационных технологий в отрасли «культура», </t>
  </si>
  <si>
    <t xml:space="preserve">Задача 3: развитие информационных ресурсов; развитие инфраструктуры отрасли «культура»;
</t>
  </si>
  <si>
    <t>Задача 4: модернизация материально-технической базы  в сельских  учреждениях культуры;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t>
  </si>
  <si>
    <t>2. Количество специалистов, повысивших квалификацию, прошедших переподготовку, обученных на семинарах и других мероприятиях</t>
  </si>
  <si>
    <t>Муниципальная программа «Развитие транспортной системы  Бирилюсского района»</t>
  </si>
  <si>
    <t>Цель: Сохранение и восстановление существующей дорожной сети автомобильных дорог и искусственных сооружений на них,   создание условий для развития перевозок пассажиров автомобильным транспортом по маршрутам регулярных перевозок на территории Бирилюсского района, совершенствование организации движения транспорта и пешеходов.</t>
  </si>
  <si>
    <t>Задача 1: Поддержание и непрерывное совершенствование технического уровня и эксплуатационного состояния, автомобильных дорог, способствующее повышению безопасности дорожного движения и эффективности работы автомобильного транспорта</t>
  </si>
  <si>
    <t>Задача 3: Повышение комплексной  безопасности дорожного движения</t>
  </si>
  <si>
    <t>Задача 2: Обеспечение доступности и повышение безопасного, качественного и эффективного транспортного обслуживания населения.</t>
  </si>
  <si>
    <t>Задача: Поддержание и непрерывное совершенствование технического уровня и эксплуатационного состояния, автомобильных дорог, способствующее повышению безопасности дорожного движения и эффективности работы автомобильного транспорта.</t>
  </si>
  <si>
    <t>10, 30</t>
  </si>
  <si>
    <t>Цель:  Повышение качества жизни населения района и  уровня взаимодействия граждан, организаций и государства на основе информационных и телекоммуникационных технологий:</t>
  </si>
  <si>
    <t>1.Доля сельских поселений района, подключенных к единой, высокоскоростной, защищенной телекоммуникационной сети.</t>
  </si>
  <si>
    <t>2. Доля жителей района, использующих, механизм получения муниципальных услуг в электронной форме</t>
  </si>
  <si>
    <t>Создание условий для развития услуг связи в малочисленных и труднодоступных пунктах Красноярского края</t>
  </si>
  <si>
    <t>Количество реконструированных и отремонтированных водопроводных сетей, ежегодно</t>
  </si>
  <si>
    <t>Количество реконструированных и отремонтированных систем водоотведения  и очистки сточных вод, ежегодно</t>
  </si>
  <si>
    <t>2. Созданно новых рабочих мест</t>
  </si>
  <si>
    <t>тыс.чел</t>
  </si>
  <si>
    <t xml:space="preserve">Муниципальная  программа «Создание условий для сельскохозяйственного развития поселений, содействие развитию малого и среднего предпринимательства»
</t>
  </si>
  <si>
    <t>Цель 1: Повышение эффективности использования земельных ресурсов при создании условий для увеличения социального, инвестиционного, производственного потенциала земли, стимулирование инвестиционной деятельности на рынке недвижимости в интересах удовлетворения потребностей общества и граждан, а также пополнение основных средств и укрепление материальной базы органа местного самоуправления</t>
  </si>
  <si>
    <t>Цель2: Создание условий для увеличения годового объема ввода жилья</t>
  </si>
  <si>
    <t>Задача 4: Наличие документов территориального планирования и градостроительного зонирования (внесение в них изменений) Бирилюсского района Красноярского края подготовленных к согласованию и утверждению.</t>
  </si>
  <si>
    <t xml:space="preserve">Задача 1: Обеспечение государственной регистрации:
- прав муниципальной собственности на имущественный комплекс (объекты, земли),
- права оперативного управления, хозяйственного ведения, аренды, безвозмездного пользования имуществом,
- права постоянного (бессрочного) пользования, аренды  земельными участками;
</t>
  </si>
  <si>
    <t>Задача 2: Повышение уровня оснащенности транспортными средствами органа местного самоуправления.</t>
  </si>
  <si>
    <t>Цель: Выработка и реализация единой политики в области эффективного использования и управления муниципальным имуществом Бирилюсского района</t>
  </si>
  <si>
    <t>1.1</t>
  </si>
  <si>
    <t>голов</t>
  </si>
  <si>
    <t>Доля дорог общего пользования местного значения соответствующих техническим и эксплуатационным требованиям</t>
  </si>
  <si>
    <t xml:space="preserve">Муниципальная программа «Развитие культуры» 
</t>
  </si>
  <si>
    <t>2.1</t>
  </si>
  <si>
    <t>2.2</t>
  </si>
  <si>
    <t xml:space="preserve">Подпрограмма 1 «Культурное наследие» </t>
  </si>
  <si>
    <t>2.2.1</t>
  </si>
  <si>
    <t>2.2.2</t>
  </si>
  <si>
    <t>2.2.3</t>
  </si>
  <si>
    <t>2.2.4</t>
  </si>
  <si>
    <t>2.2.5</t>
  </si>
  <si>
    <t>2.2.6</t>
  </si>
  <si>
    <t>3.1</t>
  </si>
  <si>
    <t>3.1.1</t>
  </si>
  <si>
    <t>3.1.2</t>
  </si>
  <si>
    <t>3.1.3</t>
  </si>
  <si>
    <t>3.1.4</t>
  </si>
  <si>
    <t>3.1.5</t>
  </si>
  <si>
    <t>Итого по муниципальной программе 2</t>
  </si>
  <si>
    <t xml:space="preserve">Муниципальная программа "Молодежная политика в Бирилюсском районе»
</t>
  </si>
  <si>
    <t>3.2</t>
  </si>
  <si>
    <t>3.2.1</t>
  </si>
  <si>
    <t>Подпрограмма 2. "Обеспечение жильем молодых семей в Бирилюсском районе"</t>
  </si>
  <si>
    <t>4.1</t>
  </si>
  <si>
    <t>4.1.1</t>
  </si>
  <si>
    <t>4.1.2</t>
  </si>
  <si>
    <t>4.1.3</t>
  </si>
  <si>
    <t>4.2.1</t>
  </si>
  <si>
    <t>4.2.2</t>
  </si>
  <si>
    <t>4.2.3</t>
  </si>
  <si>
    <t>4.1.4</t>
  </si>
  <si>
    <t>5</t>
  </si>
  <si>
    <t>5.1</t>
  </si>
  <si>
    <t>5.1.1</t>
  </si>
  <si>
    <t>Подпрограмма 2  « Обеспечение потребности населения в перевозках»</t>
  </si>
  <si>
    <t>5.2</t>
  </si>
  <si>
    <t>5.2.1</t>
  </si>
  <si>
    <t>5.2.2</t>
  </si>
  <si>
    <t>Цель:Сохранение и восстановление существующей дорожной сети автомобильных дорог и искусственных сооружений на них</t>
  </si>
  <si>
    <t>Цель: Создание условий для развития перевозок пассажиров автомобильным транспортом по маршрутам регулярных перевозок на территории Бирилюсского района.</t>
  </si>
  <si>
    <t>Задача: Обеспечение доступности и повышение безопасного, качественного и эффективного транспортного обслуживания населения.</t>
  </si>
  <si>
    <t>6.1</t>
  </si>
  <si>
    <t>6.1.1</t>
  </si>
  <si>
    <t>6.1.2</t>
  </si>
  <si>
    <t>6.1.3</t>
  </si>
  <si>
    <t>6.2</t>
  </si>
  <si>
    <t>6.2.1</t>
  </si>
  <si>
    <t>6.3</t>
  </si>
  <si>
    <t>Цель: Создание условий, обеспечивающих возможность гражданам систематически заниматься физической культурой и спортом, повышение конкурентоспособности спорта Бирилюсского района на краевой спортивной арене, формирование цельной системы подготовки спортивного резерва;</t>
  </si>
  <si>
    <t>Задача 2:Обеспечение подготовки спортивного резерва в муниципальных учреждениях,  в области физической культуры и спорта на территории Бирилюсского района.</t>
  </si>
  <si>
    <t>Цель:Cоздание доступных условий для занятий населения Бирилюсского района различных возрастных, профессиональных и социальных групп физической культурой и спортом</t>
  </si>
  <si>
    <t>Задача 1: Развитие устойчивой потребности всех категорий населения района к здоровому образу жизни, формирование мотивации к регулярным занятиям физической культурой и спортом посредством проведения, участия в организации официальных физкультурных, спортивных мероприятий на территории Бирилюсского района;</t>
  </si>
  <si>
    <t>Задача 2: Выявление и поддержка успешного опыта по организации массовой физкультурно-спортивной работы среди населения</t>
  </si>
  <si>
    <t xml:space="preserve">Цель: Повышение уровня обеспечения общественного порядка и общественной безопасности на территории муниципального образования город Губкинский </t>
  </si>
  <si>
    <t>1.Количество физкультурно -спортивных массовых мероприятий на территории района</t>
  </si>
  <si>
    <t xml:space="preserve">2. Количество граждан Бирилюсского района, занимающихся физической культурой и спортом по  месту работы и в клубах по месту жительства </t>
  </si>
  <si>
    <t>3. Доля граждан Бирилюсского района, систематически занимающегося физической культурой и спортом к общей численности населения района</t>
  </si>
  <si>
    <t>7.</t>
  </si>
  <si>
    <t>Муниципальная программа «Развитие физической культуры и спорта  в Бирилюсском районе».</t>
  </si>
  <si>
    <t>7.1</t>
  </si>
  <si>
    <t>7.1.1</t>
  </si>
  <si>
    <t>7.1.2</t>
  </si>
  <si>
    <t>7.2</t>
  </si>
  <si>
    <t>7.2.1</t>
  </si>
  <si>
    <t>7.2.2</t>
  </si>
  <si>
    <t>7.1.3</t>
  </si>
  <si>
    <t>7.1.4</t>
  </si>
  <si>
    <t>7.1.5</t>
  </si>
  <si>
    <t>1.Количество человек принявших участие в выполнении нормативов испытаний (тестов) комплекса ГТО (от 1 теста и более)</t>
  </si>
  <si>
    <t xml:space="preserve"> Подпрограмма 1 : «Развитие сельского хозяйства  в Бирилюсском районе» </t>
  </si>
  <si>
    <t>8.1</t>
  </si>
  <si>
    <t>8.1.1</t>
  </si>
  <si>
    <t>8.1.2</t>
  </si>
  <si>
    <t>8.1.3</t>
  </si>
  <si>
    <t>8.2</t>
  </si>
  <si>
    <t>8.2.1</t>
  </si>
  <si>
    <t>8.2.2</t>
  </si>
  <si>
    <t>10.</t>
  </si>
  <si>
    <t>Итого по муниципальной программе 10</t>
  </si>
  <si>
    <t>10.1</t>
  </si>
  <si>
    <t>10.1.1</t>
  </si>
  <si>
    <t>10.1.2</t>
  </si>
  <si>
    <t>Цель: Создание организационных, экономических, финансовых условий  для энергосбережения и повышения энергетической  эффективности на территории Бирилюсского района</t>
  </si>
  <si>
    <t>Задача  1:  Создание оптимальных нормативно-правовых, организационных и экономических условий для реализации стратегии энергоресурсосбережения;</t>
  </si>
  <si>
    <t xml:space="preserve">Задача 2:  Расширение практики применения энергосберегающих  технологий при модернизации, реконструкции и капитальном  ремонте зданий; </t>
  </si>
  <si>
    <t xml:space="preserve">Задача 3: Обеспечение учета всего объема потребляемых энергетических ресурсов; </t>
  </si>
  <si>
    <t>Задача 4: Повышение уровня компетентности работников   администрации    МО Бирилюсский район  и ответственных  за энергосбережение сотрудников муниципальных   учреждений       в    вопросах      эффективного   использования энергетических ресурсов.</t>
  </si>
  <si>
    <t>Муниципальная программа "Защита населения от чрезвычайных ситуаций и создание условий для безопасного проживания в Бирилюсском"</t>
  </si>
  <si>
    <t>Подпрограмма 1 "Предупреждение и ликвидация последствий чрезвычайных ситуаций в Бирилюсском районе"</t>
  </si>
  <si>
    <t>Задача 3:Выявление и предотвращение фактов распространения экстремистских материалов</t>
  </si>
  <si>
    <t>11.1.1</t>
  </si>
  <si>
    <t>Итого по муниципальной программе 11</t>
  </si>
  <si>
    <t>Примечание</t>
  </si>
  <si>
    <t>код источника финансирования</t>
  </si>
  <si>
    <t xml:space="preserve">Утвержденный план  </t>
  </si>
  <si>
    <t>Муниципальная программа "Развитие образования Бирилюсского района"</t>
  </si>
  <si>
    <t>Задача 1: Обеспечить доступность дошкольного образования, соответствующего единому стандарту качества дошкольного образования;</t>
  </si>
  <si>
    <t>1.2</t>
  </si>
  <si>
    <t>1.3</t>
  </si>
  <si>
    <t>1.4</t>
  </si>
  <si>
    <t>1.5</t>
  </si>
  <si>
    <t>1.6</t>
  </si>
  <si>
    <t>1.7</t>
  </si>
  <si>
    <t>1.8</t>
  </si>
  <si>
    <t>1.9</t>
  </si>
  <si>
    <t>1.10</t>
  </si>
  <si>
    <t>1.11</t>
  </si>
  <si>
    <t>1.12</t>
  </si>
  <si>
    <t>1.13</t>
  </si>
  <si>
    <t>1.14</t>
  </si>
  <si>
    <t>1.15</t>
  </si>
  <si>
    <t>1.18</t>
  </si>
  <si>
    <t>1.19</t>
  </si>
  <si>
    <t>1.20</t>
  </si>
  <si>
    <t>13</t>
  </si>
  <si>
    <t>1.3.1</t>
  </si>
  <si>
    <t>1.3.2</t>
  </si>
  <si>
    <t>Итого по муниципальной программе 1</t>
  </si>
  <si>
    <t>в т.ч. Федерального бюджета</t>
  </si>
  <si>
    <t>Краевого бюджета</t>
  </si>
  <si>
    <t>Районного бюджета</t>
  </si>
  <si>
    <t>Внебюджетные источники</t>
  </si>
  <si>
    <t>04, 34</t>
  </si>
  <si>
    <t>01, 12,31,36</t>
  </si>
  <si>
    <t>08, 13</t>
  </si>
  <si>
    <t xml:space="preserve">1.Количество  молодых семей, улучшивших жилищные условия за счет полученных социальных выплат к общему количеству молодых семей, состоящих на учете и нуждающихся в улучшении жилищных условий </t>
  </si>
  <si>
    <t>4.2</t>
  </si>
  <si>
    <t>6</t>
  </si>
  <si>
    <t>Оценка степени достижения показателей программы 8</t>
  </si>
  <si>
    <t xml:space="preserve">Муниципальная программа «Реформирование и модернизация жилищно-коммунального хозяйства и повышение энергетической эффективности» </t>
  </si>
  <si>
    <t>Оценка степени достижения показателей программы 11</t>
  </si>
  <si>
    <t>04, 34,08</t>
  </si>
  <si>
    <t>Оценка степени достижения показателей программы 10</t>
  </si>
  <si>
    <t>Оценка степени достижения показателя программы 7</t>
  </si>
  <si>
    <t xml:space="preserve">Итого по программе  7, в т.ч. </t>
  </si>
  <si>
    <t>Подпрограмма 1  «Обеспечение сохранности, модернизация и развитие сети автомобильных дорог района»</t>
  </si>
  <si>
    <t xml:space="preserve">Муниципальная программа «Управление муниципальными  финансами»  
</t>
  </si>
  <si>
    <t>5. Минимальное число социокультурных проектов в области культуры, реализованных муниципальными учреждениями культуры</t>
  </si>
  <si>
    <t xml:space="preserve">3. Число участников клубных формирований на 1 тыс. человек населения </t>
  </si>
  <si>
    <t>тыс.ед</t>
  </si>
  <si>
    <t>Осуществление государственных полномочий по созданию и обеспечению деятельности комиссий по делам несовершеннолетних и защите их прав</t>
  </si>
  <si>
    <t>4.2.4</t>
  </si>
  <si>
    <t>Средства на частичную компенсацию расходов на повышение оплаты труда отдельным категориям работников бюджетной сферы Красноярского края</t>
  </si>
  <si>
    <t>1.21</t>
  </si>
  <si>
    <t>1.22</t>
  </si>
  <si>
    <t>1.23</t>
  </si>
  <si>
    <t>1.24</t>
  </si>
  <si>
    <t>Цель1:Снижение негативного воздействия твердых коммунальных отходов на окружающую среду и здоровье человека</t>
  </si>
  <si>
    <t>Задача 1:Обеспечение современной системой сбора твердых коммунальных отходов</t>
  </si>
  <si>
    <t>шт.</t>
  </si>
  <si>
    <t>Итого по муниципальным программам:</t>
  </si>
  <si>
    <t>Оценка степени достижения показателей программ</t>
  </si>
  <si>
    <t>Итого по муниципальной программе 8</t>
  </si>
  <si>
    <t>Степень достижения целевого индикатора, балл</t>
  </si>
  <si>
    <t>Степень достижения показателей результативности, балл</t>
  </si>
  <si>
    <t>Обеспечение деятельности (оказание услуг) казенных учреждений за счет средств от приносящей доход деятельности в рамках подпрограммы "Развитие дошкольного, общего и дополнительного образования детей" муниципальной программы "Развитие образования Бирилюсского района"</t>
  </si>
  <si>
    <t>Обеспечение деятельности (оказание услуг) подведомственных учреждений в рамках подпрограммы "Развитие дошкольного, общего и дополнительного образования детей" муниципальной программы "Развитие образования Бирилюсского района"</t>
  </si>
  <si>
    <t>Обеспечение деятельности (оказание услуг) подведомственных учреждений за счет иного межбюджетного трансферта за содействие развитию налогового потенциала в рамках подпрограммы "Развитие дошкольного, общего и дополнительного образования детей" муниципальной программы "Развитие образования Бирилюсского района"</t>
  </si>
  <si>
    <t>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рамках подпрограммы "Развитие дошкольного, общего и дополнительного образования детей" муниципальной программы "Развитие образования Бирилюсского района"</t>
  </si>
  <si>
    <t>Обеспечение функционирования модели персонифицированного финансирования дополнительного образования детей в рамках подпрограммы "Развитие дошкольного, общего и дополнительного образования детей" муниципальной программы "Развитие образования Бирилюсского района"</t>
  </si>
  <si>
    <t>Организация и обеспечение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дошкольного, общего и дополнительного образования детей" муниципальной программы "Развитие образования Бирилюсского района"</t>
  </si>
  <si>
    <t>Осуществление государственных полномочий по обеспечению отдыха и оздоровления детей в рамках подпрограммы "Развитие дошкольного, общего и дополнительного образования детей" муниципальной программы "Развитие образования Бирилюсского района "</t>
  </si>
  <si>
    <t>Проведение конкурсов, фестивалей, конференций, форумов одаренных детей Красноярского края в рамках подпрограммы "Развитие дошкольного, общего и дополнительного образования детей" муниципальной программы "Развитие образования Бирилюсского района"</t>
  </si>
  <si>
    <t>Проведение мероприятий, организация участия в мероприятиях, для детей и молодежи в рамках подпрограммы "Развитие дошкольного, общего и дополнительного образования детей" муниципальной программы "Развитие образования Бирилюсского района"</t>
  </si>
  <si>
    <t>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"Развитие дошкольного, общего и дополнительного образования детей " муниципальной программы "Развитие образования Бирилюсского района"</t>
  </si>
  <si>
    <t>Расходы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 в рамках подпрограммы "Развитие дошкольного, общего и дополнительного образования детей" муниципальной программы "Развитие образования Бирилюсского района"</t>
  </si>
  <si>
    <t>Средства 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"Развитие дошкольного, общего и дополнительного образования детей " муниципальной программы "Развитие образования Бирилюсского района"</t>
  </si>
  <si>
    <t>1.25</t>
  </si>
  <si>
    <t>Мероприятия на развитие и повышение качества работы муниципальных учреждений ,предоставление новых муниципальных услуг, повышения их качества в рамках подпрограммы "Развитие дошкольного, общего и дополнительного образования детей" муниципальной программы "Развитие образования Бирилюсского района"</t>
  </si>
  <si>
    <t>Обеспечение деятельности (оказание услуг) подведомственных учреждений по ведению бухгалтерского учета учреждений образования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Бирилюсского района "</t>
  </si>
  <si>
    <t>Обеспечение деятельности (оказание услуг) подведомственных учреждений по оказанию методической помощи учреждений образования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Бирилюсского района "</t>
  </si>
  <si>
    <t>Обеспечение деятельности (оказание услуг) подведомственных учреждений по хозяйственно-эксплуатационному сопровождению учреждений образования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Бирилюсского района "</t>
  </si>
  <si>
    <t>Организация и проведение августовского педагогического совета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Бирилюсского района "</t>
  </si>
  <si>
    <t>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Бирилюсского района"</t>
  </si>
  <si>
    <t>Средства 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Бирилюсского района"</t>
  </si>
  <si>
    <t>Средства на частичную компенсацию расходов на повышение оплаты труда отдельным котегориям работников бюджетной сферы Красноярского края в рамках подпрограммы " Культурное наследие" муниципальной программы " Развитие культуры"</t>
  </si>
  <si>
    <t>Опеспечение деятельности(оказание услуг) подведомственных учреждений в рамках подпрограммы "Культурное наследие" муниципальной программы Бирилюсского района " Развитие культуры"</t>
  </si>
  <si>
    <t>Государственная поддержка отрасли культуры (модернизация библиотек в части комплектование книжных фондов) в рамках подпрограммы "Культурное наследие муниципальной программы "Развитие культуры"муниципальной программы "Развитие культуры"</t>
  </si>
  <si>
    <t>Государственная поддержка отрасли культуры (поддержка лучших сельских учреждений культуры) в рамках подпрограммы "Культурное наследие" муниципальной программы" Развитие культуры"</t>
  </si>
  <si>
    <t>Государственная поддержка отрасли культуры (поддержка лучших работников сельских учреждений культуры) в рамках подпрограммы "Культурное наследие" муниципальной программы" Развитие культуры"</t>
  </si>
  <si>
    <t>Комплектование книжных фондов библиотек муниципальных образований Красноярского края в рамках подпрограммы "Культурное наследие" муниципальной программы" Развитие культуры"</t>
  </si>
  <si>
    <t>Обеспечение деятельности(оказание услуг) подведомственных учреждений в рамкБирилюсского района "Развитие культуры"ах подпрогаммы "Искусство и народное творчество" муниципальной программы  Бирилюсского района "Развитие культуры"</t>
  </si>
  <si>
    <t>Обеспечение деятельности (оказание услуг)поведомственных учреждений по исполнению переданных полномочий поселений по клубам в рамках подпрограммы " Искусство и народное творчество" Муниципальной программы  Бирилюсского района"Развитие культуры"</t>
  </si>
  <si>
    <t xml:space="preserve">Средсва на частичную компенсацию расходов на повышение оплаты труда отдельным категориям мероприятия муниципальной программы Бирилюсского района "Развитие культуры"работников бюджетной сферы Красноярского края в рамках подпрограммы " </t>
  </si>
  <si>
    <t>осуществление государственных полномочий в области архивного Обеспечение условий реализации муниципальной программы и прочие мероприятия муниципальной программы Бирилюсского района " Развитие культурыдела,переданных органами местного самоуправления Красноярского края в рамках подпрограммы " Обеспечение условий реализации муниципальной программы и прочие мероприятия муниципальной программы Бирилюсского района " Развитие культуры"</t>
  </si>
  <si>
    <t>Обеспечение деятельности(оказание услуг) подведомственных учреждений в рамках подпрограммы "Опеспечение условий реализации муниципальной программы и прочих мероприятий  муниципальной программы " Развитие культуры"и прочих мероприятий  муниципальной программы " Развитие культуры"</t>
  </si>
  <si>
    <t xml:space="preserve">4. Количество библиографических записей 
в электронных каталогах краевых государственных библиотек  
</t>
  </si>
  <si>
    <t>3. Доля библиотек, подключенных к сети Интернет, в общем количестве общедоступных библиотек</t>
  </si>
  <si>
    <t>1. Доля детей, привлекаемых к участию в творческих мероприятиях, в общем числе детей</t>
  </si>
  <si>
    <t>3.1.6</t>
  </si>
  <si>
    <t xml:space="preserve">1. Количество поддержанных проектов различной направленности, реализуемых молодежью Бирилюского района </t>
  </si>
  <si>
    <t>2. Количество молодых граждан, вовлеченных в мероприятия по поддержке одаренной и талантливой молодежи</t>
  </si>
  <si>
    <t xml:space="preserve">3. Количество участников мероприятий по поддержке талантливой и одаренной молодежи.     </t>
  </si>
  <si>
    <t>4. Количество реализованных мероприятий по поддержке талантливой и одаренной молодежи</t>
  </si>
  <si>
    <t>5. Информирование подростков и молодежи о потенциальных возможностях занятости;
оказание содействия трудоустройству</t>
  </si>
  <si>
    <t>3. Количество подготовленных  документов, необходимых для государственного кадастрового учета и государственной регистрации права недвижимого имущества</t>
  </si>
  <si>
    <t>4. Обеспечение уплаты налога на добавленную стоимость за физических лиц от аренды и реализации муниципального имущества</t>
  </si>
  <si>
    <t>6.3.2</t>
  </si>
  <si>
    <t>6.3.3</t>
  </si>
  <si>
    <t>Финансовая поддержка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"Поддержка развития субъектов малого и среднего предпринимательства в Бирилюсском районе" муниципальной программы "Создание условий для сельскохозяйственного развития поселений, содействие развитию малого и среднего предпринимательства"</t>
  </si>
  <si>
    <t>8.2.3</t>
  </si>
  <si>
    <t>Чистая вода Бирилюсского района</t>
  </si>
  <si>
    <t>Гкал</t>
  </si>
  <si>
    <t>9.</t>
  </si>
  <si>
    <t>9.1</t>
  </si>
  <si>
    <t>9.1.1</t>
  </si>
  <si>
    <t>9.1.2</t>
  </si>
  <si>
    <t>9.2</t>
  </si>
  <si>
    <t>9.2.1</t>
  </si>
  <si>
    <t>9.3</t>
  </si>
  <si>
    <t>9.3.1</t>
  </si>
  <si>
    <t>9.4</t>
  </si>
  <si>
    <t>9.4.1</t>
  </si>
  <si>
    <t>10.1.3</t>
  </si>
  <si>
    <t>11</t>
  </si>
  <si>
    <t xml:space="preserve">Муниципальная программа «Управление муниципальным имуществом» </t>
  </si>
  <si>
    <t>Руководство и управление в сфере установленных функций органов местного самоуправления в рамках подпрограммы " Обеспечение условий реализации муниципальной программы и прочие мероприятия"" муниципальной программы Бирилюсского района "Развитие культуры"</t>
  </si>
  <si>
    <t>Подпрограмма 1 "Формирование и распоряжение муниципальным имуществом Бирилюсского района"</t>
  </si>
  <si>
    <t>Средства 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"Развитие массовой физической культуры и спорта" муниципальной программы "Развитие физической культуры и спорта в Бирилюсском районе"</t>
  </si>
  <si>
    <t>Поддержка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в Бирилюсском районе"</t>
  </si>
  <si>
    <t>Средства 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"Предупреждение и ликвидация последствий чрезвычайных ситуаций" муниципальной программы "Защита населения от чрезвычайных ситуаций и создание условий для безопасного проживания в Бирилюсском районе"</t>
  </si>
  <si>
    <t>10.1.4</t>
  </si>
  <si>
    <t>10.1.5</t>
  </si>
  <si>
    <t>12</t>
  </si>
  <si>
    <t>12.1</t>
  </si>
  <si>
    <t>Муниципальная программа "Стимулирование жилищного строительства на территории Бирилюсского района"</t>
  </si>
  <si>
    <t>Подготовка документов территориального планирования и градостроительного зонирования (внесение в них изменений), на разработку документации по планировке территории в рамках подпрограммы "Территориальное планирование, градостроительное зонирование и планировка территори Бирилюсского района" муниципальной программы "Стимулирование жилищного строительства на территории Бирилюсского района"</t>
  </si>
  <si>
    <t xml:space="preserve">Подпрограмма 2: «Подпрограмма "Переселение граждан из аварийного жилищного фонда в Бирилюсском районе Красноярского края на 2019-2025"» </t>
  </si>
  <si>
    <t>Содержание муниципального жилищного фонда признанного аварийным и подлежащего сносу в рамках подпрограммы "Переселение граждан из аварийного жилищного фонда в Бирилюсском районе Красноярского края на 2019-2025"" муниципальной программы "Стимулирование жилищного строительства на территории Бирилюсского района"</t>
  </si>
  <si>
    <t>Иной межбюджетный трансферт на реализацию мероприятий по сносу аварийного жилищного фонда в рамках подпрограммы "Переселение граждан из аварийного жилищного фонда в Бирилюсском районе Красноярского края на 2019-2025"" муниципальной программы "Стимулирование жилищного строительства на территории Бирилюсского района"</t>
  </si>
  <si>
    <t>Иной межбюджетный трансферт бюджетам поселений на обеспечение мероприятий по переселению граждан из аварийного жилишного фонда за счет средств местного бюджета в рамках подпрограммы "Переселение граждан из аварийного жилищного фонда в Бирилюсском районе Красноярского края на 2019-2025"" муниципальной программы "Стимулирование жилищного строительства на территории Бирилюсского района"</t>
  </si>
  <si>
    <t>Итого по муниципальной программе 13</t>
  </si>
  <si>
    <t>Оценка степени достижения показателей программы 9</t>
  </si>
  <si>
    <t>Оценка степени достижения показателей программы 6</t>
  </si>
  <si>
    <t>Итого по муниципальной программе 9</t>
  </si>
  <si>
    <t>Оценка степени достижения показателей программы 1</t>
  </si>
  <si>
    <t>Обеспечение деятельности (оказание услуг) подведомственных учреждений в рамках подпрограммы "Содержание и обслуживание муниципального имущества Бирилюсского района" муниципальной программы "Управление муниципальным имуществом Бирилюсского района"</t>
  </si>
  <si>
    <t>Обеспечение деятельности (оказание услуг) подведомственных учреждений по исполнению переданных полномочий поселений по клубам в рамках подпрограммы "Содержание и обслуживание муниципального имущества Бирилюсского района" муниципальной программы "Управление муниципальным имуществом Бирилюсского района"</t>
  </si>
  <si>
    <t>Средства 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"Строительство, реконструкция, модернизация и капитальный ремонт и содержание муниципального имущества" муниципальной программы "Совершенствование земельно-имущественных отношений в Бирилюсском районе"</t>
  </si>
  <si>
    <t>4.2.5</t>
  </si>
  <si>
    <t>9.1.3</t>
  </si>
  <si>
    <t>Объем финансирования,   руб.</t>
  </si>
  <si>
    <t>Оценка эффективности реализации муниципальных программ Бирилюсского района за 2023 год</t>
  </si>
  <si>
    <t>Расходы на финансовое обеспечение расходов, связанных с предоставлением мер социальной поддержки детей посещающих пришкольные оздоровительные лагеря с дневным пребыванием, из семей лиц принимающих участие в специальной военной операции</t>
  </si>
  <si>
    <t>Расходы за счет иного межбюджетного трансферта бюджетам муниципальных образований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в рамках подпрограммы "Развитие дошкольного, общего и дополнительного образования детей" муниципальной программы "Развитие образования Бирилюсского района"</t>
  </si>
  <si>
    <t>Обеспечение деятельности (оказание услуг) казенных учреждений за счет средств от денежных пожертвований, предоставляемых физическими и юридическими лицами в рамках подпрограммы "Развитие дошкольного, общего и дополнительного образования детей" муниципальной программы "Развитие образования Бирилюсского района"</t>
  </si>
  <si>
    <t>Cоздание условий для предоставления горячего питания обучающимся общеобразовательных организаций в рамках подпрограммы "Развитие дошкольного, общего и дополнительного образования детей" муниципальной программы "Развитие образования Бирилюсского района"</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</si>
  <si>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"Развитие дошкольного, общего и дополнительного образования детей" муниципальной программы "Развитие образования Бирилюсского района"</t>
  </si>
  <si>
    <t>1.16</t>
  </si>
  <si>
    <t>1.17</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</si>
  <si>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образования Бирилюсского района"</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</si>
  <si>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образования Бирилюсского района "</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</si>
  <si>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образования Бирилюсского района"</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</si>
  <si>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образования Бирилюсского района"</t>
  </si>
  <si>
    <t>Обеспечение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платыв рамках подпрограммы "Развитие дошкольного, общего и дополнительного образования детей" муниципальной программы "Развитие образования Бирилюсского района"</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</si>
  <si>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иного межбюджетного трансферта в рамках подпрограммы "Развитие дошкольного, общего и дополнительного образования детей" муниципальной программы "Развитие образования Бирилюсского района"</t>
  </si>
  <si>
    <t>Выплата и доставка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рамках подпрограммы "Развитие дошкольного, общего и дополнительного образования детей" муниципальной программы "Развитие образования Бирилюсского района "</t>
  </si>
  <si>
    <t>Цель 1: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и отдыха, оздоровления детей в летний период.</t>
  </si>
  <si>
    <t>Проведение независимой оценки качества муниципальных учреждений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Бирилюсского района"</t>
  </si>
  <si>
    <t>Обеспечение расходов на увеличение размеров оплаты труда работников муниципальных учреждений культуры, подведомственных муниципальным органам управления в области культуры в рамках подпрограммы "Культурное наследие" муниципальной программы Бирилюсского района "Развитие культуры"</t>
  </si>
  <si>
    <t>Обеспечение расходов на увеличение размеров оплаты труда работников муниципальных учреждений культуры, подведомственных муниципальным органам управления в области культуры в рамках подпрограммы "Искусство и народное творчество" муниципальной программы Бирилюсского района "Развитие культуры"</t>
  </si>
  <si>
    <t>Расходы субсидии для постоянно действующих коллективов самодеятельного художественного творчества Красноярского края (любительским творческим коллективам) на поддержку творческих фестивалей и конкурсов, в том числе для детей и молодежи, в рамках подпрограммы "Искусство и народное творчество" муниципальной программы Бирилюсского района "Развитие культуры"</t>
  </si>
  <si>
    <t>3.1.5.</t>
  </si>
  <si>
    <t>Проведение независимой оценки качества муниципальных учреждений в рамках подпрограммы "Обеспечение условий реализации муниципальной программы и прочие мероприятия" муниципальной программы "Развитие культуры"</t>
  </si>
  <si>
    <t>Расходы за счет иного межбюджетного трансферта бюджетам муниципальных образований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в рамках подпрограммы "Развитие молодежной политики в Бирилюсском районе" муниципальной программы "Молодежная политика в Бирилюсском районе"</t>
  </si>
  <si>
    <t>Обеспечение деятельности (оказание услуг) подведомственных учреждений в рамках подпрограммы "Развитие молодежной политики в Бирилюсском районе" муниципальной программы "Молодежная политика в Бирилюсском районе"</t>
  </si>
  <si>
    <t>Проведение мероприятий, организация участия в мероприятиях, для детей и молодежи в рамках подпрограммы "Развитие молодежной политики в Бирилюсском районе" муниципальной программы "Молодежная политика в Бирилюсском районе"</t>
  </si>
  <si>
    <t>Предоставление социальных выплат молодым семьям на приобретение (строительство) жилья в рамках подпрограммы "Обеспечение жильем молодых семей в Бирилюсском районе" муниципальной программы " Молодежная политика в Бирилюсском районе"</t>
  </si>
  <si>
    <t>Оценка недвижимости, оформление прав и регулирование отношений муниципальной собственности в рамках подпрограммы "Формирование и распоряжение муниципальным имуществом Бирилюсского района" муниципальной программы "Управление муниципальным имуществом Бирилюсского района"</t>
  </si>
  <si>
    <t>Мероприятия по землепользованию и землеустройству в рамках подпрограммы "Формирование и распоряжение муниципальным имуществом Бирилюсского района" муниципальной программы "Управление муниципальным имуществом Бирилюсского района"</t>
  </si>
  <si>
    <t>Приобретение движимого имущества для осуществления муниципальных полномочий в рамках подпрограммы "Формирование и распоряжение муниципальным имуществом Бирилюсского района" муниципальной программы "Управление муниципальным имуществом Бирилюсского района"</t>
  </si>
  <si>
    <t>Мероприятия по сносу нежилого муниципального имущества в рамках подпрограммы "Формирование и распоряжение муниципальным имуществом Бирилюсского района" муниципальной программы "Управление муниципальным имуществом Бирилюсского района"</t>
  </si>
  <si>
    <t>Подготовка документов для заключения концессионного соглашения в отношении муниципального имущества в рамках подпрограммы "формирование муниципального имущества Бирилюсского района" муниципальной программы "Совершенствование земельно-имущественных отношений в Бирилюсском районе"</t>
  </si>
  <si>
    <t>Приобретение жилья для специалистов бюджетной сферы района в рамках подпрограммы "Формирование и распоряжение муниципальным имуществом Бирилюсского района" муниципальной программы "Управление муниципальным имуществом Бирилюсского района"</t>
  </si>
  <si>
    <t>4.1.5</t>
  </si>
  <si>
    <t>4.1.6</t>
  </si>
  <si>
    <t>Содержание объектов муниципальной собственности в рамках подпрограммы "Содержание и обслуживание муниципального имущества Бирилюсского района" муниципальной программы "Управление муниципальным имуществом Бирилюсского района"</t>
  </si>
  <si>
    <t>Капитальный ремонт муниципального жилищного фонда за счет платы за найм в рамках подпрограммы "Содержание и обслуживание муниципального имущества Бирилюсского района" муниципальной программы "Управление муниципальным имуществом Бирилюсского района"</t>
  </si>
  <si>
    <t>Иной межбюджетный трансферт бюджетам поселений на содержание автомобильных дорог общего пользования местного значения в рамках подпрограммы "Обеспечение сохранности, модернизации и развитие сети автомобильных дорог района" муниципальной программы "Развитие транспортной системы Бирилюсского района"</t>
  </si>
  <si>
    <t>Наименование муниципальной программы,  подпрограммы, мероприятия программы</t>
  </si>
  <si>
    <t>Мероприятия в области речного транспорта в рамках подпрограммы "Обеспечение потребности населения в перевозках" муниципальной программы "Развитие транспортной системы Бирилюсского района"</t>
  </si>
  <si>
    <t>Мероприятия в области автомобильного транспорта в рамках подпрограммы "Обеспечение потребности населения в перевозках" муниципальной программы "Развитие транспортной системы Бирилюсского района"</t>
  </si>
  <si>
    <t>Дотации на выравнивание уровня бюджетной обеспеченности поселений за счет собственных средств районного бюджета в рамках подпрограммы " Создание условий для эффективного и ответственного управления муниципальными финансами, повышение устойчивости бюджетов муниципальных образований Бирилюсского района" муниципальной программы "Управление муниципальными финансами"</t>
  </si>
  <si>
    <t>Дотация поселениям на выравнивание бюджетной обеспеченности поселений за счет средств субвенции из краевого бюджета на осуществление отдельных государственных полномочий по расчету и предоставлению дотаций поселениям в рамках подпрограммы " Создание условий для эффективного и ответственного управления муниципальными финансами, повышение устойчивости бюджетов муниципальных образований Бирилюсского района" муниципальной программы "Управление муниципальными финансами"</t>
  </si>
  <si>
    <t>Иной межбюджетный трансферт по обеспечению сбалансированности бюджетов сельсоветов из районного бюджета в рамках подпрограммы " Создание условий для эффективного и ответственного управления муниципальными финансами, повышение устойчивости бюджетов муниципальных образований Бирилюсского района" муниципальной программы "Управление муниципальными финансами"</t>
  </si>
  <si>
    <t xml:space="preserve">заработная  плата работников бюджетной сферы обеспечена  не ниже размера минимальной заработной (минимального размера оплаты труда) </t>
  </si>
  <si>
    <t>Процентные платежи по муниципальному долгу в рамках подпрограммы " Управление муниципальным долгом Бирилюсского района" муниципальной программы "Управление муниципальными финансами</t>
  </si>
  <si>
    <t>Средства 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t>
  </si>
  <si>
    <t>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t>
  </si>
  <si>
    <t>Обеспечение деятельности (оказание услуг) подведомственных учреждений в рамках подпрограммы "Развитие массовой физической культуры и спорта" муниципальной программы "Развитие физической культуры и спорта в Бирилюсском районе"</t>
  </si>
  <si>
    <t>Проведение мероприятий и организация участия в мероприятиях по спортивно-массовой работе в рамках подпрограммы " Развитие массовой физической культуры и спорта" муниципальной программы "Развитие физической культуры и спорта в Бирилюсском районе"</t>
  </si>
  <si>
    <t>Иной межбюджетный трансферт бюджетам поселений на устройство плоскостных спортивных сооружений в сельской местности в рамках подпрограммы "Развитие массовой физической культуры и спорта" муниципальной программы "Развитие физической культуры и спорта в Бирилюсском районе"</t>
  </si>
  <si>
    <t>Средства 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"Развитие спортивной подготовки в Бирилюсском районе" муниципальной программы "Развитие физической культуры и спорта в Бирилюсском районе"</t>
  </si>
  <si>
    <t>Обеспечение деятельности (оказание услуг) подведомственных учреждений в рамках подпрограммы "Развитие спортивной подготовки в Бирилюсском районе" муниципальной программы "Развитие физической культуры и спорта в Бирилюсском районе"</t>
  </si>
  <si>
    <t>Выполнение отдельных государственных полномочий по решению вопросов поддержки сельскохозяйственного производства в рамках подпрограммы " Развитие сельского хозяйства в Бирилюсском районе" муниципальной программы "Создание условий для сельскохозяйственного развития поселений, содействие развитию малого и среднего предпринимательства"</t>
  </si>
  <si>
    <t>Осуществление государственных полномочий по организации проведения мероприятий по отлову и содержанию безнадзорных животных в рамках подпрограммы " Развитие сельского хозяйства в Бирилюсском районе" муниципальной программы "Создание условий для сельскохозяйственного развития поселений, содействие развитию малого и среднего предпринимательства"</t>
  </si>
  <si>
    <t>Мероприятия по проведению конкурсов, фестивалей и праздников в рамках подпрограммы " Развитие сельского хозяйства в Бирилюсском районе" муниципальной программы "Создание условий для сельскохозяйственного развития поселений, содействие развитию малого и среднего предпринимательства"</t>
  </si>
  <si>
    <t>Финансовая поддержка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 Поддержка развития субъектов малого и среднего предпринимательства в Бирилюсском районе" муниципальной программы "Создание условий для сельскохозяйственного развития поселений, содействие развитию малого и среднего предпринимательства"</t>
  </si>
  <si>
    <t>Обеспечение реализации отдельных мер по обеспечению ограничения платы граждан за коммунальные услуги в рамках подпрограммы "Модернизация, реконструкция и капитальный ремонт объектов коммунальной инфраструктуры Бирилюсского района" муниципальной программы "Реформирование и модернизация жилищно-коммунального хозяйства и повышение энергетической эффективности"</t>
  </si>
  <si>
    <t xml:space="preserve">Расходы по капитальному ремонту объектов коммунальной инфраструктуры, источников тепловой энергии и тепловых сетей, а также на приобретение технологического оборудования, находящихся в муниципальной собственности администрации Бирилюсского района, в рамках подпрограммы "Модернизация, реконструкция и капитальный ремонт объектов коммунальной инфраструктуры Бирилюсского района" муниципальной программы "Реформирование и модернизация жилищно-коммунального хозяйства и повышение </t>
  </si>
  <si>
    <t>Расходы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 а также на приобретение технологического оборудования по исполнению переданных полномочий поселений в рамках подпрограммы "Модернизация, реконструкция и капитальный ремонт объектов коммунальной инфраструктуры Бирилюсского района"</t>
  </si>
  <si>
    <t>Осуществление части полномочий по решению вопросов местного значения в соответствии с заключенными соглашениями (расходы на разработку (актуализацию) схем теплоснабжения, водоснабжения и водоотведения) в рамках подпрограммы "Модернизация, реконструкция и капитальный ремонт объектов коммунальной инфраструктуры Бирилюсского района" муниципальной программы Бирилюсского района "Реформирование и модернизация жилищно-коммунального хозяйства и повышение энергетической эффективности"</t>
  </si>
  <si>
    <t>9.1.4</t>
  </si>
  <si>
    <t>Обеспечение условия энергосбережения в зданиях и помещениях муниципальной собственности в рамках подпрограммы "Энергосбережение и повышение энергетической эффективности в Бирилюсском районе" муниципальной программы "Реформирование и модернизация жилищно-коммунального хозяйства и повышение энергетической эффективности"</t>
  </si>
  <si>
    <t>10.1.6</t>
  </si>
  <si>
    <t>Обеспечение деятельности (оказание услуг) подведомственных учреждений в рамках подпрограммы "Предупреждение и ликвидация последствий чрезвычайных ситуаций" муниципальной программы "Защита населения от чрезвычайных ситуаций и создание условий для безопасного проживания в Бирилюсском районе"</t>
  </si>
  <si>
    <t>Создание, хранение, использование и восполнение резервов материальных ресурсов для ликвидации чрезвычайных ситуаций природного и техногенного характера в рамках подпрограммы "Предупреждение и ликвидация последствий чрезвычайных ситуаций" муниципальной программы "Защита населения от чрезвычайных ситуаций и создание условий для безопасного проживания в Бирилюсском районе"</t>
  </si>
  <si>
    <t>Мероприятия направленные на пропаганду пожарной безопасности среди населения Бирилюсского района в рамках подпрограммы "Предупреждение и ликвидация последствий чрезвычайных ситуаций" муниципальной программы "Защита населения от чрезвычайных ситуаций и создание условий для безопасного проживания в Бирилюсском районе"</t>
  </si>
  <si>
    <t>Иной межбюджетный трансферт бюджетам поселений на обеспечение первичных мер пожарной безопасности в рамках подпрограмма " Предупреждение и ликвидация последствий чрезвычайных ситуаций" муниципальной программы "Защита населения от чрезвычайных ситуаций и создание условий для безопасного проживания в Бирилюсском районе"</t>
  </si>
  <si>
    <t>Расходы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подпрограмма " Предупреждение и ликвидация последствий чрезвычайных ситуаций" муниципальной программы "Защита населения от чрезвычайных ситуаций и создание условий для безопасного проживания в Бирилюсском районе"</t>
  </si>
  <si>
    <t>Муниципальная программа «Охрана окружающей среды на территории Бирилюсского района»</t>
  </si>
  <si>
    <t>Охрана окружающей среды и обеспечение экологической безопасности в рамках муниципальной программы «Охрана окружающей среды на территории Бирилюсского района»</t>
  </si>
  <si>
    <t>Обустройство мест (площадок) накопления отходов потребления и (или) приобретение контейнерного оборудования в рамках муниципальной программы «Охрана окружающей среды на территории Бирилюсского района»</t>
  </si>
  <si>
    <t>Подготовка описаний местоположения границ населенных пунктов и территориальных зон по Красноярскому краю в рамках подпрограммы "Территориальное планирование, градостроительное зонирование и планировка территори Бирилюсского района" муниципальной программы "Стимулирование жилищного строительства на территории Бирилюсского района"</t>
  </si>
  <si>
    <t>12.1.1</t>
  </si>
  <si>
    <t>12.1.2</t>
  </si>
  <si>
    <t>Приобретение агитационных материалов в рамках муниципальной программы "Профилактика правонарушений в Бирилюсском районе"</t>
  </si>
  <si>
    <t>Муниципальная программа "Профилактика правонарушений в Бирилюсском районе"</t>
  </si>
  <si>
    <t>Оценка степени достижения показателей программы 14</t>
  </si>
  <si>
    <t xml:space="preserve">Задача 1: Снижение уровня преступности на территории Бирилюсского района  </t>
  </si>
  <si>
    <t>Задача 2: Развитие системы социальной профилактики правонарушений, направленной на активизацию борьбы с пьянством, алкоголизмом, наркоманией, преступностью, незаконной миграцией, социализацию лиц, освобожденных из мест лишения свободы</t>
  </si>
  <si>
    <t>Цель1: Повышение эффективности профилактики правонарушений, охраны общественного порядка и обеспечения общественной безопасности</t>
  </si>
  <si>
    <t>Задача 3: Снижение «правового нигилизма» населения, создание системы стимулов для ведения законопослушного образа жизни</t>
  </si>
  <si>
    <t>12.2</t>
  </si>
  <si>
    <t>12.2.1</t>
  </si>
  <si>
    <t>12.2.2</t>
  </si>
  <si>
    <t>12.2.3</t>
  </si>
  <si>
    <t>Итого по муниципальной программе 12</t>
  </si>
  <si>
    <t>13.1.1</t>
  </si>
  <si>
    <t>10, 15, 30</t>
  </si>
  <si>
    <t>01, 12, 16, 31, 36</t>
  </si>
  <si>
    <t>Оценка степени достижения показателей программы 12</t>
  </si>
  <si>
    <t>Оценка степени достижения показателей программы 5</t>
  </si>
  <si>
    <t>Оценка степени достижения показателя программы 3</t>
  </si>
  <si>
    <t>Подпрограмма 1. Охрана окружающей среды и обеспечение экологической безопасности в рамках муниципальной программы «Охрана окружающей среды на территории Бирилюсского района»</t>
  </si>
  <si>
    <t>Подпрограмма 1."Территориальное планирование, градостроительное зонирование и планировка территори Бирилюсского района"</t>
  </si>
  <si>
    <t>Поддержка деятельности муниципальных молодежных центров в рамках подпрограммы "Развитие молодежной политики в Бирилюсском районе" муниципальной программы "Молодежная политика в Бирилюсском районе"</t>
  </si>
  <si>
    <t>2.1.1</t>
  </si>
  <si>
    <t>2.1.2</t>
  </si>
  <si>
    <t>2.1.3</t>
  </si>
  <si>
    <t>2.1.4</t>
  </si>
  <si>
    <t>2.1.5</t>
  </si>
  <si>
    <t>2.1.6</t>
  </si>
  <si>
    <t>2.1.7</t>
  </si>
  <si>
    <t>Обеспечение деятельности (оказание услуг) подведомственных учреждений по исполнению переданных полномочий поселений по клубам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"Искусство и народное творчество" муниципальной программы Бирилюсского района "Развитие культуры"</t>
  </si>
  <si>
    <t>1. Количество проведенных оценок муниципального имущества, в целях заключения договоров аренды, купли-продажи</t>
  </si>
  <si>
    <t>2.Количество подготовленных  документов, необходимых для государственного кадастрового учета и государственной регистрации права недвижимого имущества</t>
  </si>
  <si>
    <t>Приобретение жилья для специалистов бюджетной сферы</t>
  </si>
  <si>
    <t xml:space="preserve">Подпрограмма 1. «Развитие массовой физической культуры и спорта», </t>
  </si>
  <si>
    <t xml:space="preserve">Задача 1: Обеспечение развития массовой физической культуры на территории Бирилюсского района  </t>
  </si>
  <si>
    <t>первый этап контракта исполнен, а  из-за отсутсвие информации для исполнения второго и третьего этапа контракт расторгнут по соглашению сторон.</t>
  </si>
  <si>
    <t>Отсутствует жилищный фонд соответствующий требованиям.</t>
  </si>
  <si>
    <t>в связи с отсутствием потенциального поставщика упущен срок заключения контракта.</t>
  </si>
  <si>
    <t xml:space="preserve">Отклонение поступления родительской платы от плановых назначений связано с актированными днями в образовательных учреждениях, а так же непосещением детьми образовательных  учреждений в связи с заболеваниями, ежегодными основными отпусками родителей, пропусками по  заявлениям родителей   и пр. </t>
  </si>
  <si>
    <t>экономия сложилась в результате проведения электронных конкурентноспособных процедур</t>
  </si>
  <si>
    <t>6. Доля молодых граждан, находящихся в СОП и ТЖС, вовлеченных в молодежные проекты, от общего числа молодых граждан, находящихся в СОП и ТЖС</t>
  </si>
  <si>
    <t xml:space="preserve">7. Количество мероприятий патриотической направленности
</t>
  </si>
  <si>
    <t xml:space="preserve">ед.
</t>
  </si>
  <si>
    <t xml:space="preserve">8. Количество молодых граждан, вовлекаемых в организацию  и проведение патриотических и добровольческих акций и мероприятий </t>
  </si>
  <si>
    <t>9. Количество флагманских программ в Бирилюсском районе, реализуемых многопрофильным молодежным центром Бирилюсского района для вовлечения молодежи от 14 до 35 лет.</t>
  </si>
  <si>
    <t>9. Количество молодых граждан в возрасте от 14 до 35 лет, вовлеченных в мероприятия, направленные на развитие и поддержание здорового образа жизни, укрепление здоровья молодежи.</t>
  </si>
  <si>
    <t>10. Доля несовершеннолетних, снятых в отчетном периоде с учета СОП по постановлению Комиссии в связи с выходом из социально опасного положения, от общего количества несовершеннолетних, находящихся в СОП</t>
  </si>
  <si>
    <t>11. Доля несовершеннолетних, состоящих на учете СОП и участвующих в различных формах организованного досуга и занятости, в общем числе несовершеннолетних, состоящих на учете  СОП</t>
  </si>
  <si>
    <t>Экономия в связи с проведением аукционов на приобретение хоз.товаров, ГСМ</t>
  </si>
  <si>
    <t xml:space="preserve">Экономия в связи с потреблением тепловой энергии по показаниям теплосчетчика </t>
  </si>
  <si>
    <r>
      <t>к</t>
    </r>
    <r>
      <rPr>
        <sz val="10"/>
        <color theme="1"/>
        <rFont val="Times New Roman"/>
        <family val="1"/>
        <charset val="204"/>
      </rPr>
      <t xml:space="preserve">омплексное обслуживанию и содержанию 15 учреждений, 11 автомобилей </t>
    </r>
  </si>
  <si>
    <t xml:space="preserve">Содержание обслуживающего персонала (рабочие по ремонту и комплексному обслуживанию зданий, слесарь-сантехник, сантехник, уборщики служебных помещений, уборщики территорий, сторожа, истопники), проведен ежегодный (периодический) медосмотр работников, приобретение хозяйственных товаров и инвентаря, строительных материалов для проведения текущего ремонта.
 Содержание водителей, водителей автобусов; приобретение ГСМ, запасных частей; проведение технического обслуживания и ремонта автомобилей; проведение диагностики и страхование автомобилей.
</t>
  </si>
  <si>
    <t xml:space="preserve"> содержание муниципального имущества</t>
  </si>
  <si>
    <t xml:space="preserve">Капитальный ремонт муниципального жилищного фонда за счет платы за найм </t>
  </si>
  <si>
    <t>Содержание обслуживающего персонала (уборщики служебных помещений, уборщики территорий, сторожа, истопники), проведен ежегодный (периодический) медосмотр работников, приобретение хозяйственных товаров и инвентаря</t>
  </si>
  <si>
    <t>не менее 2,55</t>
  </si>
  <si>
    <t>не менее 90</t>
  </si>
  <si>
    <t>3.Доля расходов районного бюджета, формируемых в рамках муниципальных программ Бирилюсского района</t>
  </si>
  <si>
    <t>1.Отношение муниципального долга к доходпам районного бюджета за исключением безвозиездных поступлений</t>
  </si>
  <si>
    <t>2.Отношение годовой суммы платежей на погашение и обслуживание муниципального долга Бирилюсского района к доходам районного бюджета</t>
  </si>
  <si>
    <t>не более 10</t>
  </si>
  <si>
    <t>3.Просроченная задолженность по долговым обязательствам Бирилюсского района</t>
  </si>
  <si>
    <t>тыс.руб.</t>
  </si>
  <si>
    <t>не менее 95</t>
  </si>
  <si>
    <t>не менее 97</t>
  </si>
  <si>
    <t>единиц</t>
  </si>
  <si>
    <t>2. Обеспечение исполнения расходных обязательств района ( за исключением безвозмездных поступлений)</t>
  </si>
  <si>
    <t>3.Доля полученных заключений Экспертного совета, осуществляющего проведение публичной независимой экспертизы проектов решений в области бюджетной и налоговой политики</t>
  </si>
  <si>
    <t>4. Доля рассмотренных на общественном совете при Финансовом управлении проектов нормативных правовых актов, касающихся принятия районного бюджета, внесения в него изменений, а также утверждения отчета об его исполнении, подготавливаемых Финансовым управлением</t>
  </si>
  <si>
    <t>5. Разработка и размещение на официальном сайте Бирилюсского района брошюры «Путеводитель по бюджету Бирилюсского района»</t>
  </si>
  <si>
    <t>6.Доля районных казенных учреждений, которым доводится муниципальное задание</t>
  </si>
  <si>
    <t>7. Соотношение суммы зарегистрированных бюджетных обязательств к сумме предъявленных на регистрацию</t>
  </si>
  <si>
    <t>8. Соотношение оплаченных денежных обязательств к зарегистрированным</t>
  </si>
  <si>
    <t xml:space="preserve">9. Соотношение количества фактически проведенных контрольных мероприятий к количеству запланированных </t>
  </si>
  <si>
    <t>Не принято решений по доведению муниципальных заданий до учреждений подведомственных администрации района.</t>
  </si>
  <si>
    <t>Доля расходов  районного бюджета (первоначального), формируемых в рамках муниципальных программ  составили 94,3%.  Невыполнение показателя на конец года объясняется тем, что в течение года увеличены непрограммные расходы в части предоставления межбюджетных трансфертов бюджетам поселений из краевого бюджета. Данные расходы не являются полномочиями района и в муниципальных программах района не предусатриваются.</t>
  </si>
  <si>
    <t>Устройство плоскостных спортивных сооружений  (велодоржки)</t>
  </si>
  <si>
    <t xml:space="preserve">1.Количество реконструируемых, модернизированных и технически перевооруженных сетей тепло-, водоснабжения, водоотведения
теплоснабжение
</t>
  </si>
  <si>
    <t>м.</t>
  </si>
  <si>
    <t>2.Доля реконструируемых, модернизированных и технически перевооркженных сетей тепло-, водоснабжения. Водоотведения</t>
  </si>
  <si>
    <t>3. Количество реконструируемых, модернизируемых и техничсески перевооруженных теплоснабжающих.тепловых объектов</t>
  </si>
  <si>
    <t>4. Доля снижения уровня износа объектов коммунальной инфраструктуры, ежегодно</t>
  </si>
  <si>
    <t>1. Количество установленных узлов учета тепловой энергии в муниципальных учреждениях (20)</t>
  </si>
  <si>
    <t>2. Доля расчетов потребителей муниципальной бюджетной сферы за тепловую энергию по показаниям приборов учета</t>
  </si>
  <si>
    <t>3. Снижение потребления тепловой энергии в натуральном выражении</t>
  </si>
  <si>
    <t>4. Доля расчетов потребителей муниципальной бюджетной сферы за холодную воду по показаниям приборов учета</t>
  </si>
  <si>
    <r>
      <t xml:space="preserve">Оценка эффективности реализации программы: </t>
    </r>
    <r>
      <rPr>
        <b/>
        <i/>
        <sz val="14"/>
        <color rgb="FFFF0000"/>
        <rFont val="Times New Roman"/>
        <family val="1"/>
        <charset val="204"/>
      </rPr>
      <t>1,0</t>
    </r>
    <r>
      <rPr>
        <b/>
        <i/>
        <sz val="14"/>
        <rFont val="Times New Roman"/>
        <family val="1"/>
        <charset val="204"/>
      </rPr>
      <t xml:space="preserve"> (Степень достижения показателей результативности Программы признается-</t>
    </r>
    <r>
      <rPr>
        <b/>
        <i/>
        <sz val="14"/>
        <color rgb="FFFF0000"/>
        <rFont val="Times New Roman"/>
        <family val="1"/>
        <charset val="204"/>
      </rPr>
      <t>высокой</t>
    </r>
    <r>
      <rPr>
        <b/>
        <i/>
        <sz val="14"/>
        <rFont val="Times New Roman"/>
        <family val="1"/>
        <charset val="204"/>
      </rPr>
      <t>)</t>
    </r>
  </si>
  <si>
    <t>1. Обеспечение функционирования единой дежурной диспетчерской службы Бирилюсского района</t>
  </si>
  <si>
    <t>2. Снижение рисков и смягчение последствий чрезвычайных ситуаций природного и техногенного характера в районе</t>
  </si>
  <si>
    <t>мин.</t>
  </si>
  <si>
    <t>раз\год</t>
  </si>
  <si>
    <t xml:space="preserve">3. Количество проведённых лекций, занятий на тематику в области антитеррористической защиты населения </t>
  </si>
  <si>
    <t>5. Время от получения сведений до оповещения руководителей о возникновении ЧС</t>
  </si>
  <si>
    <t>6. Периодическая переподготовка дежурных и тестирование на оперативность действий</t>
  </si>
  <si>
    <t>7. Обеспечение трансферты сельским поселениям на обеспечение первичных мер пожарной безопасности</t>
  </si>
  <si>
    <r>
      <t xml:space="preserve">Оценка эффективности реализации программы: </t>
    </r>
    <r>
      <rPr>
        <b/>
        <sz val="14"/>
        <color rgb="FFFF0000"/>
        <rFont val="Times New Roman"/>
        <family val="1"/>
        <charset val="204"/>
      </rPr>
      <t xml:space="preserve">1,0 </t>
    </r>
    <r>
      <rPr>
        <b/>
        <sz val="14"/>
        <rFont val="Times New Roman"/>
        <family val="1"/>
        <charset val="204"/>
      </rPr>
      <t>(Степень достижения показателей результативности Программы признается-</t>
    </r>
    <r>
      <rPr>
        <b/>
        <sz val="14"/>
        <color rgb="FFFF0000"/>
        <rFont val="Times New Roman"/>
        <family val="1"/>
        <charset val="204"/>
      </rPr>
      <t>высокой</t>
    </r>
    <r>
      <rPr>
        <b/>
        <sz val="14"/>
        <rFont val="Times New Roman"/>
        <family val="1"/>
        <charset val="204"/>
      </rPr>
      <t>)</t>
    </r>
  </si>
  <si>
    <t>экономия по результатам конкурса</t>
  </si>
  <si>
    <t xml:space="preserve">куб .м </t>
  </si>
  <si>
    <t>Подпраграмма 4. "Обеспечение реализации муниципальной программы и прочие мероприятия"</t>
  </si>
  <si>
    <t xml:space="preserve">Подпрограмма 2 "Содержание и обслуживание муниципального имущества Бирилюсского района» </t>
  </si>
  <si>
    <t xml:space="preserve">Задача : Обеспечение оказания услуг в сфере ремонтных, обслуживающих работ зданий, помещений, сооружений, движимого имущества  находящихся в муниципальной собственности. </t>
  </si>
  <si>
    <r>
      <t xml:space="preserve">Оценка эффективности реализации программы: </t>
    </r>
    <r>
      <rPr>
        <b/>
        <i/>
        <sz val="14"/>
        <color rgb="FFFF0000"/>
        <rFont val="Times New Roman"/>
        <family val="1"/>
        <charset val="204"/>
      </rPr>
      <t xml:space="preserve">0,99 </t>
    </r>
    <r>
      <rPr>
        <b/>
        <i/>
        <sz val="14"/>
        <rFont val="Times New Roman"/>
        <family val="1"/>
        <charset val="204"/>
      </rPr>
      <t>(Степень достижения показателей результативности Программы признается-</t>
    </r>
    <r>
      <rPr>
        <b/>
        <i/>
        <sz val="14"/>
        <color rgb="FFFF0000"/>
        <rFont val="Times New Roman"/>
        <family val="1"/>
        <charset val="204"/>
      </rPr>
      <t>высокой</t>
    </r>
    <r>
      <rPr>
        <b/>
        <i/>
        <sz val="14"/>
        <rFont val="Times New Roman"/>
        <family val="1"/>
        <charset val="204"/>
      </rPr>
      <t>)</t>
    </r>
  </si>
  <si>
    <t xml:space="preserve">Подпрограмма 2. "Развитие кадрового потенциала отрасли"
</t>
  </si>
  <si>
    <t>Цель: Формирование кадрового ресурса отрасли, обеспечивающего необходимое качество образования детей и молодежи, соответствующее потребностям граждан</t>
  </si>
  <si>
    <t>Задача 1. Содействовать сокращению педагогических вакансий в образовательных учреждениях района посредством привлечения, закрепления и создания условий для профессионального развития педагогов образовательных учреждений края, в том числе за счет привлечения молодых учителей в возрасте до 30 лет;</t>
  </si>
  <si>
    <t>Задача 2. Обеспечить функционирование системы подготовки, переподготовки и повышения квалификации педагогических кадров и ее модернизацию;</t>
  </si>
  <si>
    <t>Задача 3. Обеспечить поддержку лучших педагогических работников</t>
  </si>
  <si>
    <t>1. Удельный вес численности учителей в возрасте до 30 лет в общей численности учителей общеобразовательных организаций, расположенных на территории Бирилюсского района</t>
  </si>
  <si>
    <t xml:space="preserve">Ед. </t>
  </si>
  <si>
    <t xml:space="preserve">5. Доля органов местного самоуправления, муниципальных учреждений, заполнивших декларации о потреблении энергетических ресурсов в модуле "Информация об энергосбережении и повышении энергетической эффективности" </t>
  </si>
  <si>
    <t xml:space="preserve">1.Участие в конкурсе </t>
  </si>
  <si>
    <t>Цель: развитие семейных форм воспитания детей-сирот и детей, оставшихся без попечения родителей, оказание муниципальной поддержки детям-сиротам и детям, оставшимся без попечения родителей, а также лицам из их числа.</t>
  </si>
  <si>
    <t>Задача1:Обеспечить реализацию мероприятий, направленных на развитие в Бирилюсском районе семейных форм воспитания детей-сирот и детей, оставшихся без попечения родителей;</t>
  </si>
  <si>
    <t>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"Господдержка детей-сирот, расширение практики применения семейных форм воспитания" муниципальной программы "Развитие образования Бирилюсского района"</t>
  </si>
  <si>
    <t>Осуществление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подпрограммы "Господдержка детей-сирот, расширение практики применение семейных форм воспитания" муниципальной программы "Развитие образования Бирилюсского района"</t>
  </si>
  <si>
    <t xml:space="preserve">Подпрограмма3. "Господдержка детей-сирот, расширение практики применения семейных форм воспитания
</t>
  </si>
  <si>
    <t>1.4.1</t>
  </si>
  <si>
    <t>1.4.2</t>
  </si>
  <si>
    <t>1.4.3</t>
  </si>
  <si>
    <t>1.4.4</t>
  </si>
  <si>
    <t>1.4.5</t>
  </si>
  <si>
    <t>1.4.6</t>
  </si>
  <si>
    <t>1.4.7</t>
  </si>
  <si>
    <t>6.Доля общеобразовательных учреждений (с числом обучающихся более 50), в которых действуют управляющие советы</t>
  </si>
  <si>
    <t>7.Отношение среднего балла ЕГЭ (в расчете на 1 предмет) в 10 % школ Бирилюсского района с лучшими результатами ЕГЭ к среднему баллу ЕГЭ (в расчете на 1 предмет) в 10 % школ Бирилюсского района с худшими результатами ЕГЭ</t>
  </si>
  <si>
    <t xml:space="preserve">10. Доля  обучающихся общеобразовательных учреждений, охваченных психолого-педгогической и медико-социальной помощью, от общей численности  обучающихся общеобразовательных учреждений </t>
  </si>
  <si>
    <t>9. Доля детей с ограниченными возможностями здоровья, обучающихся в общеобразовательных организациях, имеющих лицензию и аккредитованных  по программам специальных (коррекционных) образовательных организаций, от количества детей данной категории, обучающихся в общеобразовательных организациях</t>
  </si>
  <si>
    <t>8. Доля выпускников государственных (муниципальных) общеобразовательных организаций, не сдавших единый государственный экзамен, в общей численности выпускников государственных (муниципальных) общеобразовательных организаций</t>
  </si>
  <si>
    <t xml:space="preserve">5. Доля государственных (муниципальных) образовательных организаций, реализующих программы общего образования, имеющих физкультурный зал, в общей численности государственных (муниципальных) образовательных организаций, реализующих программы общего образования </t>
  </si>
  <si>
    <t>4. Удельный вес образовательных учреждений Бирилюсского района, 
в которых оценка деятельности дошкольных образовательных организаций,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(не менее чем в 80 % дошкольных организаций)</t>
  </si>
  <si>
    <t>3. Удельный вес воспитанников дошкольных образовательных организаций, расположенных на территории Бирилюсского района, обучающихся по программам, соответствующим требованиям стандартов дошкольного образования, в общей численности воспитанников дошкольных образовательных организаций, расположенных на территории Бирилюсского района</t>
  </si>
  <si>
    <t>2. Отношение численности детей в возрасте 3–7 лет, которым предоставлена возможность получать услуги дошкольного образования, к численности детей в возрасте от 3 до 7 лет, скорректированной на численность детей в возрасте от 5 до 7 лет, обучающихся в школе, проживающих на территории Бирилюсского района (с учетом групп кратковременного пребывания)</t>
  </si>
  <si>
    <t>1. Уровень охвата детей от 3 до 7 лет местами в дошкольных образовательных учреждениях</t>
  </si>
  <si>
    <t xml:space="preserve">11. Удельный вес общеобразовательных учреждений Бирилюсского района, в которых оценка деятельности общеобразовательных организаций, их руководителей и основных категорий работников осуществляется на основании показателей эффективности деятельности </t>
  </si>
  <si>
    <t>12. Охват детей в возрасте 5–18 лет программами дополнительного образования (удельный вес численности детей, получающих услуги дополнительного образования, в общей численности детей в возрасте 5–18 лет)</t>
  </si>
  <si>
    <t>13. Удельный вес образовательных учреждений, в которых оценка деятельности организаций дополнительного образования детей,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организаций дополнительного образования детей</t>
  </si>
  <si>
    <t>14. Удельный вес численности обучающихся по программам общего образования, участвующих в олимпиадах и конкурсах различного уровня, 
в общей численности обучающихся по программам общего образования</t>
  </si>
  <si>
    <t>15.Доля оздоровленных детей школьного возраста</t>
  </si>
  <si>
    <t>1. Количество детей-сирот, детей, оставшихся без попечения родителей, а также лиц из их числа, которым необходимо приобрести жилые помещения в соответствии с соглашением о предоставлении субсидий из федерального бюджета бюджету Бирилюсского района</t>
  </si>
  <si>
    <t xml:space="preserve">2. Численность детей-сирот, детей, оставшихся без попечения родителей, а также лиц из их числа по состоянию на начало финансового года, имеющих и не реализовавших своевременно право на обеспечение жилыми помещениями </t>
  </si>
  <si>
    <t>1. Соблюдение сроков предоставления годовой бюджетной отчетности (Управление образования администрации Бирилюсского  района)</t>
  </si>
  <si>
    <t>2. Своевременность утверждения планов финансово-хозяйственной деятельности подведомственных Главному распорядителю учреждений на текущий финансовый год и плановый период в соответствии со  сроками, утвержденными органами исполнительной власти Бирилюсского района, осуществляющими функции и полномочия учредителя (Управление образования администрации Бирилюсского района)</t>
  </si>
  <si>
    <t>3. Своевременность представления уточненного фрагмента реестра расходных обязательств Главного распорядителя (Управление образования администрации Бирилюсского района)</t>
  </si>
  <si>
    <t>4. Соблюдение сроков предоставления годовой бюджетной отчетности (Управление образования администрации Бирилюсского района)</t>
  </si>
  <si>
    <t>1. Удельный вес населения участвующего в платных культурно-досуговых мероприятиях, проводимых государственными (муниципальными) учреждениями культуры</t>
  </si>
  <si>
    <t xml:space="preserve">2.  Количество экземпляров новых поступлений в библиотечные фонды общедоступных библиотек </t>
  </si>
  <si>
    <t>3. Общее число книговыдач за год</t>
  </si>
  <si>
    <t>4. Доля представленных (во всех формах) зрителю музейных предметов в общем количестве музейных предметов основного фонда</t>
  </si>
  <si>
    <t>4.Подготовка документов для заключения концессионного соглашения</t>
  </si>
  <si>
    <t>1. Транспортная подвижность населения, в том числе: водные перевозки</t>
  </si>
  <si>
    <t xml:space="preserve">2. Транспортная подвижность населения, в том числе: автомобильные перевозки  </t>
  </si>
  <si>
    <t>1. Коэффициент обновления техники и оборудования</t>
  </si>
  <si>
    <t>2.  Организация проведения мероприятий по отлову, учету, содержанию с безнадзорными животными</t>
  </si>
  <si>
    <t>3. Количество ЛПХ</t>
  </si>
  <si>
    <t xml:space="preserve">1.вывоз отходов с несанкционированных свалок </t>
  </si>
  <si>
    <t>2.Приобретение контейнерного оборудования</t>
  </si>
  <si>
    <t>1. Выполнение научно-исследовательской работы «Разработка проекта генерального плана и проекта внесения изменений в правила землепользования и застройки Зачулымского сельсовета»</t>
  </si>
  <si>
    <t>2. Подготовка описаний местоположения границ населенных пунктов и территориальных зон по Красноярскому краю (Кирчиженского и Маталасского сельсовета Бирилюсского района)</t>
  </si>
  <si>
    <t xml:space="preserve">1. Содержание муниципального жилищного фонда (плата за отопление, содержание и ремонт общего имущества) </t>
  </si>
  <si>
    <t xml:space="preserve">2. Разработанные проекты организации сноса расселенных аварийных МКД </t>
  </si>
  <si>
    <t>3.Снос расселенных аварийных МКД</t>
  </si>
  <si>
    <t>4.Расселено аваприйных МКД</t>
  </si>
  <si>
    <t xml:space="preserve">1.Количество зарегистрированных преступлений на территории района </t>
  </si>
  <si>
    <t>2. Количество правонарушений, связанных с употреблением алкогольной продукции в общественных местах</t>
  </si>
  <si>
    <t xml:space="preserve">2. Количество преступлений совершенных лицами, состоящими на административном надзоре </t>
  </si>
  <si>
    <t>3. Количество информационных материалов (баннеров) ориентированных на профилактику правонарушений, размещенных в общественных местах</t>
  </si>
  <si>
    <r>
      <t xml:space="preserve">Оценка эффективности реализации программы: </t>
    </r>
    <r>
      <rPr>
        <b/>
        <i/>
        <sz val="14"/>
        <color rgb="FFFF0000"/>
        <rFont val="Times New Roman"/>
        <family val="1"/>
        <charset val="204"/>
      </rPr>
      <t>0,83</t>
    </r>
    <r>
      <rPr>
        <b/>
        <i/>
        <sz val="14"/>
        <rFont val="Times New Roman"/>
        <family val="1"/>
        <charset val="204"/>
      </rPr>
      <t>(Степень достижения показателей результативности Программы признается-</t>
    </r>
    <r>
      <rPr>
        <b/>
        <i/>
        <sz val="14"/>
        <color rgb="FFFF0000"/>
        <rFont val="Times New Roman"/>
        <family val="1"/>
        <charset val="204"/>
      </rPr>
      <t>средней</t>
    </r>
    <r>
      <rPr>
        <b/>
        <i/>
        <sz val="14"/>
        <rFont val="Times New Roman"/>
        <family val="1"/>
        <charset val="204"/>
      </rPr>
      <t>)</t>
    </r>
  </si>
  <si>
    <r>
      <t>Оценка эффективности реализации программы:</t>
    </r>
    <r>
      <rPr>
        <b/>
        <sz val="14"/>
        <color rgb="FFFF0000"/>
        <rFont val="Times New Roman"/>
        <family val="1"/>
        <charset val="204"/>
      </rPr>
      <t xml:space="preserve"> 0,95 </t>
    </r>
    <r>
      <rPr>
        <b/>
        <sz val="14"/>
        <rFont val="Times New Roman"/>
        <family val="1"/>
        <charset val="204"/>
      </rPr>
      <t>(Степень достижения показателей результативности Программы признается-</t>
    </r>
    <r>
      <rPr>
        <b/>
        <sz val="14"/>
        <color rgb="FFFF0000"/>
        <rFont val="Times New Roman"/>
        <family val="1"/>
        <charset val="204"/>
      </rPr>
      <t>высокой</t>
    </r>
    <r>
      <rPr>
        <b/>
        <sz val="14"/>
        <rFont val="Times New Roman"/>
        <family val="1"/>
        <charset val="204"/>
      </rPr>
      <t>)</t>
    </r>
  </si>
  <si>
    <r>
      <t xml:space="preserve">Оценка эффективности реализации программы: </t>
    </r>
    <r>
      <rPr>
        <b/>
        <i/>
        <sz val="14"/>
        <color rgb="FFFF0000"/>
        <rFont val="Times New Roman"/>
        <family val="1"/>
        <charset val="204"/>
      </rPr>
      <t xml:space="preserve">0,96 </t>
    </r>
    <r>
      <rPr>
        <b/>
        <i/>
        <sz val="14"/>
        <rFont val="Times New Roman"/>
        <family val="1"/>
        <charset val="204"/>
      </rPr>
      <t>(Степень достижения показателей результативности Программы признается-</t>
    </r>
    <r>
      <rPr>
        <b/>
        <i/>
        <sz val="14"/>
        <color rgb="FFFF0000"/>
        <rFont val="Times New Roman"/>
        <family val="1"/>
        <charset val="204"/>
      </rPr>
      <t>высокой</t>
    </r>
    <r>
      <rPr>
        <b/>
        <i/>
        <sz val="14"/>
        <rFont val="Times New Roman"/>
        <family val="1"/>
        <charset val="204"/>
      </rPr>
      <t>)</t>
    </r>
  </si>
  <si>
    <r>
      <t xml:space="preserve">Оценка эффективности реализации программы: </t>
    </r>
    <r>
      <rPr>
        <b/>
        <i/>
        <sz val="14"/>
        <color rgb="FFFF0000"/>
        <rFont val="Times New Roman"/>
        <family val="1"/>
        <charset val="204"/>
      </rPr>
      <t xml:space="preserve">0,99  </t>
    </r>
    <r>
      <rPr>
        <b/>
        <i/>
        <sz val="14"/>
        <rFont val="Times New Roman"/>
        <family val="1"/>
        <charset val="204"/>
      </rPr>
      <t>(Степень достижения показателей результативности Программы признается-</t>
    </r>
    <r>
      <rPr>
        <b/>
        <i/>
        <sz val="14"/>
        <color rgb="FFFF0000"/>
        <rFont val="Times New Roman"/>
        <family val="1"/>
        <charset val="204"/>
      </rPr>
      <t>высокой</t>
    </r>
    <r>
      <rPr>
        <b/>
        <i/>
        <sz val="14"/>
        <rFont val="Times New Roman"/>
        <family val="1"/>
        <charset val="204"/>
      </rPr>
      <t>)</t>
    </r>
  </si>
  <si>
    <r>
      <t xml:space="preserve">Оценка эффективности реализации программы: </t>
    </r>
    <r>
      <rPr>
        <b/>
        <i/>
        <sz val="14"/>
        <color rgb="FFFF0000"/>
        <rFont val="Times New Roman"/>
        <family val="1"/>
        <charset val="204"/>
      </rPr>
      <t>0,98</t>
    </r>
    <r>
      <rPr>
        <b/>
        <i/>
        <sz val="14"/>
        <rFont val="Times New Roman"/>
        <family val="1"/>
        <charset val="204"/>
      </rPr>
      <t>(Степень достижения показателей результативности Программы признается-</t>
    </r>
    <r>
      <rPr>
        <b/>
        <i/>
        <sz val="14"/>
        <color rgb="FFFF0000"/>
        <rFont val="Times New Roman"/>
        <family val="1"/>
        <charset val="204"/>
      </rPr>
      <t>высокой</t>
    </r>
    <r>
      <rPr>
        <b/>
        <i/>
        <sz val="14"/>
        <rFont val="Times New Roman"/>
        <family val="1"/>
        <charset val="204"/>
      </rPr>
      <t>)</t>
    </r>
  </si>
  <si>
    <r>
      <t xml:space="preserve">Оценка эффективности реализации программы: </t>
    </r>
    <r>
      <rPr>
        <b/>
        <i/>
        <sz val="14"/>
        <color rgb="FFFF0000"/>
        <rFont val="Times New Roman"/>
        <family val="1"/>
        <charset val="204"/>
      </rPr>
      <t xml:space="preserve">0,87 </t>
    </r>
    <r>
      <rPr>
        <b/>
        <i/>
        <sz val="14"/>
        <rFont val="Times New Roman"/>
        <family val="1"/>
        <charset val="204"/>
      </rPr>
      <t>(Степень достижения показателей результативности Программы признается-</t>
    </r>
    <r>
      <rPr>
        <b/>
        <i/>
        <sz val="14"/>
        <color rgb="FFFF0000"/>
        <rFont val="Times New Roman"/>
        <family val="1"/>
        <charset val="204"/>
      </rPr>
      <t>средней)</t>
    </r>
  </si>
  <si>
    <r>
      <t>Оценка эффективности реализации программы:</t>
    </r>
    <r>
      <rPr>
        <b/>
        <sz val="14"/>
        <color rgb="FFFF0000"/>
        <rFont val="Times New Roman"/>
        <family val="1"/>
        <charset val="204"/>
      </rPr>
      <t xml:space="preserve"> 0,89 </t>
    </r>
    <r>
      <rPr>
        <b/>
        <sz val="14"/>
        <rFont val="Times New Roman"/>
        <family val="1"/>
        <charset val="204"/>
      </rPr>
      <t>(Степень достижения показателей результативности Программы признается-</t>
    </r>
    <r>
      <rPr>
        <b/>
        <sz val="14"/>
        <color rgb="FFFF0000"/>
        <rFont val="Times New Roman"/>
        <family val="1"/>
        <charset val="204"/>
      </rPr>
      <t>средний</t>
    </r>
    <r>
      <rPr>
        <b/>
        <sz val="14"/>
        <rFont val="Times New Roman"/>
        <family val="1"/>
        <charset val="204"/>
      </rPr>
      <t>)</t>
    </r>
  </si>
  <si>
    <r>
      <t xml:space="preserve">Оценка эффективности реализации программы: </t>
    </r>
    <r>
      <rPr>
        <b/>
        <i/>
        <sz val="14"/>
        <color rgb="FFFF0000"/>
        <rFont val="Times New Roman"/>
        <family val="1"/>
        <charset val="204"/>
      </rPr>
      <t>0,94</t>
    </r>
    <r>
      <rPr>
        <b/>
        <i/>
        <sz val="14"/>
        <rFont val="Times New Roman"/>
        <family val="1"/>
        <charset val="204"/>
      </rPr>
      <t xml:space="preserve"> (Степень достижения показателей результативности Программы признается-</t>
    </r>
    <r>
      <rPr>
        <b/>
        <i/>
        <sz val="14"/>
        <color rgb="FFFF0000"/>
        <rFont val="Times New Roman"/>
        <family val="1"/>
        <charset val="204"/>
      </rPr>
      <t>высокой</t>
    </r>
    <r>
      <rPr>
        <b/>
        <i/>
        <sz val="14"/>
        <rFont val="Times New Roman"/>
        <family val="1"/>
        <charset val="204"/>
      </rPr>
      <t>)</t>
    </r>
  </si>
  <si>
    <r>
      <t xml:space="preserve">Оценка эффективности реализации программы: </t>
    </r>
    <r>
      <rPr>
        <b/>
        <i/>
        <sz val="14"/>
        <color rgb="FFFF0000"/>
        <rFont val="Times New Roman"/>
        <family val="1"/>
        <charset val="204"/>
      </rPr>
      <t>0,96 (</t>
    </r>
    <r>
      <rPr>
        <b/>
        <i/>
        <sz val="14"/>
        <rFont val="Times New Roman"/>
        <family val="1"/>
        <charset val="204"/>
      </rPr>
      <t>Степень достижения показателей результативности Программы признается-</t>
    </r>
    <r>
      <rPr>
        <b/>
        <i/>
        <sz val="14"/>
        <color rgb="FFFF0000"/>
        <rFont val="Times New Roman"/>
        <family val="1"/>
        <charset val="204"/>
      </rPr>
      <t>высокой</t>
    </r>
    <r>
      <rPr>
        <b/>
        <i/>
        <sz val="14"/>
        <rFont val="Times New Roman"/>
        <family val="1"/>
        <charset val="204"/>
      </rPr>
      <t>)</t>
    </r>
  </si>
  <si>
    <r>
      <t xml:space="preserve">Оценка эффективности реализации программы: </t>
    </r>
    <r>
      <rPr>
        <b/>
        <i/>
        <sz val="14"/>
        <color rgb="FFFF0000"/>
        <rFont val="Times New Roman"/>
        <family val="1"/>
        <charset val="204"/>
      </rPr>
      <t xml:space="preserve">0,97 </t>
    </r>
    <r>
      <rPr>
        <b/>
        <i/>
        <sz val="14"/>
        <rFont val="Times New Roman"/>
        <family val="1"/>
        <charset val="204"/>
      </rPr>
      <t>(Степень достижения показателей результативности Программы признается-</t>
    </r>
    <r>
      <rPr>
        <b/>
        <i/>
        <sz val="14"/>
        <color rgb="FFFF0000"/>
        <rFont val="Times New Roman"/>
        <family val="1"/>
        <charset val="204"/>
      </rPr>
      <t>высокой</t>
    </r>
    <r>
      <rPr>
        <b/>
        <i/>
        <sz val="14"/>
        <rFont val="Times New Roman"/>
        <family val="1"/>
        <charset val="204"/>
      </rPr>
      <t>)</t>
    </r>
  </si>
  <si>
    <r>
      <t xml:space="preserve">Оценка эффективности реализации программы: </t>
    </r>
    <r>
      <rPr>
        <b/>
        <i/>
        <sz val="16"/>
        <color rgb="FFC00000"/>
        <rFont val="Times New Roman"/>
        <family val="1"/>
        <charset val="204"/>
      </rPr>
      <t xml:space="preserve">0,95 </t>
    </r>
    <r>
      <rPr>
        <b/>
        <i/>
        <sz val="16"/>
        <rFont val="Times New Roman"/>
        <family val="1"/>
        <charset val="204"/>
      </rPr>
      <t>(Степень достижения показателей результативности Программ признается-</t>
    </r>
    <r>
      <rPr>
        <b/>
        <i/>
        <sz val="16"/>
        <color rgb="FFC00000"/>
        <rFont val="Times New Roman"/>
        <family val="1"/>
        <charset val="204"/>
      </rPr>
      <t>высокой)</t>
    </r>
  </si>
</sst>
</file>

<file path=xl/styles.xml><?xml version="1.0" encoding="utf-8"?>
<styleSheet xmlns="http://schemas.openxmlformats.org/spreadsheetml/2006/main">
  <numFmts count="10">
    <numFmt numFmtId="43" formatCode="_-* #,##0.00\ _₽_-;\-* #,##0.00\ _₽_-;_-* &quot;-&quot;??\ _₽_-;_-@_-"/>
    <numFmt numFmtId="164" formatCode="#,##0.0"/>
    <numFmt numFmtId="165" formatCode="#,##0.00\ _₽;[Red]#,##0.00\ _₽"/>
    <numFmt numFmtId="166" formatCode="#,##0.00\ _₽"/>
    <numFmt numFmtId="167" formatCode="?"/>
    <numFmt numFmtId="168" formatCode="_-* #,##0.00_р_._-;\-* #,##0.00_р_._-;_-* &quot;-&quot;??_р_._-;_-@_-"/>
    <numFmt numFmtId="169" formatCode="#,##0\ _₽"/>
    <numFmt numFmtId="170" formatCode="#,##0.000"/>
    <numFmt numFmtId="171" formatCode="#,##0.0\ _₽"/>
    <numFmt numFmtId="172" formatCode="0.0"/>
  </numFmts>
  <fonts count="62">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4"/>
      <color theme="1"/>
      <name val="Times New Roman"/>
      <family val="1"/>
      <charset val="204"/>
    </font>
    <font>
      <b/>
      <i/>
      <sz val="18"/>
      <color theme="1"/>
      <name val="Times New Roman"/>
      <family val="1"/>
      <charset val="204"/>
    </font>
    <font>
      <sz val="10"/>
      <name val="Times New Roman"/>
      <family val="1"/>
      <charset val="204"/>
    </font>
    <font>
      <b/>
      <sz val="11"/>
      <name val="Times New Roman"/>
      <family val="1"/>
      <charset val="204"/>
    </font>
    <font>
      <sz val="11"/>
      <name val="Times New Roman"/>
      <family val="1"/>
      <charset val="204"/>
    </font>
    <font>
      <b/>
      <i/>
      <sz val="10"/>
      <name val="Times New Roman"/>
      <family val="1"/>
      <charset val="204"/>
    </font>
    <font>
      <b/>
      <i/>
      <sz val="11"/>
      <name val="Times New Roman"/>
      <family val="1"/>
      <charset val="204"/>
    </font>
    <font>
      <sz val="14"/>
      <name val="Times New Roman"/>
      <family val="1"/>
      <charset val="204"/>
    </font>
    <font>
      <b/>
      <sz val="14"/>
      <name val="Times New Roman"/>
      <family val="1"/>
      <charset val="204"/>
    </font>
    <font>
      <sz val="10"/>
      <color theme="1"/>
      <name val="Calibri"/>
      <family val="2"/>
      <charset val="204"/>
      <scheme val="minor"/>
    </font>
    <font>
      <b/>
      <sz val="10"/>
      <name val="Times New Roman"/>
      <family val="1"/>
      <charset val="204"/>
    </font>
    <font>
      <b/>
      <i/>
      <sz val="12"/>
      <name val="Times New Roman"/>
      <family val="1"/>
      <charset val="204"/>
    </font>
    <font>
      <sz val="12"/>
      <color theme="1"/>
      <name val="Calibri"/>
      <family val="2"/>
      <charset val="204"/>
      <scheme val="minor"/>
    </font>
    <font>
      <sz val="12"/>
      <name val="Times New Roman"/>
      <family val="1"/>
      <charset val="204"/>
    </font>
    <font>
      <i/>
      <sz val="12"/>
      <name val="Times New Roman"/>
      <family val="1"/>
      <charset val="204"/>
    </font>
    <font>
      <b/>
      <i/>
      <sz val="14"/>
      <name val="Times New Roman"/>
      <family val="1"/>
      <charset val="204"/>
    </font>
    <font>
      <sz val="10"/>
      <color theme="1"/>
      <name val="Times New Roman"/>
      <family val="1"/>
      <charset val="204"/>
    </font>
    <font>
      <b/>
      <sz val="12"/>
      <name val="Times New Roman"/>
      <family val="1"/>
      <charset val="204"/>
    </font>
    <font>
      <sz val="14"/>
      <color theme="1"/>
      <name val="Calibri"/>
      <family val="2"/>
      <charset val="204"/>
      <scheme val="minor"/>
    </font>
    <font>
      <b/>
      <i/>
      <sz val="14"/>
      <color rgb="FFFF0000"/>
      <name val="Times New Roman"/>
      <family val="1"/>
      <charset val="204"/>
    </font>
    <font>
      <b/>
      <sz val="14"/>
      <color theme="1"/>
      <name val="Calibri"/>
      <family val="2"/>
      <charset val="204"/>
      <scheme val="minor"/>
    </font>
    <font>
      <b/>
      <i/>
      <sz val="12"/>
      <color theme="1"/>
      <name val="Calibri"/>
      <family val="2"/>
      <charset val="204"/>
      <scheme val="minor"/>
    </font>
    <font>
      <b/>
      <sz val="14"/>
      <color rgb="FFFF0000"/>
      <name val="Times New Roman"/>
      <family val="1"/>
      <charset val="204"/>
    </font>
    <font>
      <b/>
      <i/>
      <sz val="12"/>
      <color rgb="FFFF0000"/>
      <name val="Times New Roman"/>
      <family val="1"/>
      <charset val="204"/>
    </font>
    <font>
      <b/>
      <sz val="12"/>
      <color rgb="FFFF0000"/>
      <name val="Times New Roman"/>
      <family val="1"/>
      <charset val="204"/>
    </font>
    <font>
      <b/>
      <i/>
      <sz val="11"/>
      <color theme="1"/>
      <name val="Calibri"/>
      <family val="2"/>
      <charset val="204"/>
      <scheme val="minor"/>
    </font>
    <font>
      <sz val="10"/>
      <color rgb="FF000000"/>
      <name val="Times New Roman"/>
      <family val="1"/>
      <charset val="204"/>
    </font>
    <font>
      <b/>
      <i/>
      <sz val="12"/>
      <color rgb="FF000000"/>
      <name val="Times New Roman"/>
      <family val="1"/>
      <charset val="204"/>
    </font>
    <font>
      <b/>
      <i/>
      <sz val="12"/>
      <color theme="1"/>
      <name val="Times New Roman"/>
      <family val="1"/>
      <charset val="204"/>
    </font>
    <font>
      <sz val="12"/>
      <name val="Calibri"/>
      <family val="2"/>
      <charset val="204"/>
      <scheme val="minor"/>
    </font>
    <font>
      <b/>
      <i/>
      <sz val="14"/>
      <color theme="1"/>
      <name val="Calibri"/>
      <family val="2"/>
      <charset val="204"/>
      <scheme val="minor"/>
    </font>
    <font>
      <b/>
      <sz val="12"/>
      <color theme="1"/>
      <name val="Calibri"/>
      <family val="2"/>
      <charset val="204"/>
      <scheme val="minor"/>
    </font>
    <font>
      <b/>
      <sz val="10"/>
      <color theme="1"/>
      <name val="Times New Roman"/>
      <family val="1"/>
      <charset val="204"/>
    </font>
    <font>
      <b/>
      <i/>
      <sz val="10"/>
      <color theme="1"/>
      <name val="Times New Roman"/>
      <family val="1"/>
      <charset val="204"/>
    </font>
    <font>
      <b/>
      <sz val="14"/>
      <color theme="1"/>
      <name val="Times New Roman"/>
      <family val="1"/>
      <charset val="204"/>
    </font>
    <font>
      <sz val="10"/>
      <color rgb="FFFF0000"/>
      <name val="Times New Roman"/>
      <family val="1"/>
      <charset val="204"/>
    </font>
    <font>
      <sz val="9"/>
      <color indexed="81"/>
      <name val="Tahoma"/>
      <family val="2"/>
      <charset val="204"/>
    </font>
    <font>
      <b/>
      <sz val="9"/>
      <color indexed="81"/>
      <name val="Tahoma"/>
      <family val="2"/>
      <charset val="204"/>
    </font>
    <font>
      <i/>
      <sz val="12"/>
      <color rgb="FFFF0000"/>
      <name val="Times New Roman"/>
      <family val="1"/>
      <charset val="204"/>
    </font>
    <font>
      <i/>
      <sz val="14"/>
      <color rgb="FFFF0000"/>
      <name val="Times New Roman"/>
      <family val="1"/>
      <charset val="204"/>
    </font>
    <font>
      <i/>
      <sz val="14"/>
      <name val="Times New Roman"/>
      <family val="1"/>
      <charset val="204"/>
    </font>
    <font>
      <sz val="14"/>
      <name val="Calibri"/>
      <family val="2"/>
      <charset val="204"/>
      <scheme val="minor"/>
    </font>
    <font>
      <b/>
      <sz val="12"/>
      <color theme="1"/>
      <name val="Times New Roman"/>
      <family val="1"/>
      <charset val="204"/>
    </font>
    <font>
      <b/>
      <i/>
      <sz val="14"/>
      <color theme="1"/>
      <name val="Times New Roman"/>
      <family val="1"/>
      <charset val="204"/>
    </font>
    <font>
      <b/>
      <i/>
      <sz val="16"/>
      <name val="Times New Roman"/>
      <family val="1"/>
      <charset val="204"/>
    </font>
    <font>
      <b/>
      <sz val="16"/>
      <color rgb="FFC00000"/>
      <name val="Times New Roman"/>
      <family val="1"/>
      <charset val="204"/>
    </font>
    <font>
      <b/>
      <i/>
      <sz val="16"/>
      <color rgb="FFC00000"/>
      <name val="Times New Roman"/>
      <family val="1"/>
      <charset val="204"/>
    </font>
    <font>
      <sz val="10"/>
      <name val="Arial"/>
      <family val="2"/>
      <charset val="204"/>
    </font>
    <font>
      <sz val="9"/>
      <name val="Times New Roman"/>
      <family val="1"/>
      <charset val="204"/>
    </font>
    <font>
      <sz val="8"/>
      <name val="Arial Cyr"/>
    </font>
    <font>
      <sz val="10"/>
      <name val="Times New Roman"/>
      <family val="1"/>
      <charset val="1"/>
    </font>
    <font>
      <sz val="8"/>
      <name val="Arial Cyr"/>
      <charset val="204"/>
    </font>
    <font>
      <b/>
      <sz val="8"/>
      <name val="Arial Cyr"/>
    </font>
    <font>
      <b/>
      <sz val="11"/>
      <color rgb="FFFF0000"/>
      <name val="Times New Roman"/>
      <family val="1"/>
      <charset val="204"/>
    </font>
    <font>
      <sz val="11"/>
      <name val="Calibri"/>
      <family val="2"/>
      <charset val="204"/>
      <scheme val="minor"/>
    </font>
    <font>
      <sz val="9"/>
      <color rgb="FFFF0000"/>
      <name val="Times New Roman"/>
      <family val="1"/>
      <charset val="204"/>
    </font>
    <font>
      <b/>
      <sz val="16"/>
      <name val="Times New Roman"/>
      <family val="1"/>
      <charset val="204"/>
    </font>
    <font>
      <sz val="13"/>
      <color theme="1"/>
      <name val="Times New Roman"/>
      <family val="1"/>
      <charset val="204"/>
    </font>
    <font>
      <sz val="11"/>
      <color theme="1"/>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rgb="FFA3C2FF"/>
        <bgColor indexed="64"/>
      </patternFill>
    </fill>
    <fill>
      <patternFill patternType="solid">
        <fgColor theme="7" tint="0.39997558519241921"/>
        <bgColor indexed="64"/>
      </patternFill>
    </fill>
    <fill>
      <patternFill patternType="solid">
        <fgColor theme="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C7A6C"/>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rgb="FFFFC000"/>
        <bgColor indexed="64"/>
      </patternFill>
    </fill>
    <fill>
      <patternFill patternType="solid">
        <fgColor rgb="FFBD92DE"/>
        <bgColor indexed="64"/>
      </patternFill>
    </fill>
    <fill>
      <patternFill patternType="solid">
        <fgColor theme="3"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thin">
        <color indexed="64"/>
      </top>
      <bottom/>
      <diagonal/>
    </border>
    <border>
      <left/>
      <right style="thin">
        <color indexed="64"/>
      </right>
      <top/>
      <bottom/>
      <diagonal/>
    </border>
    <border>
      <left style="hair">
        <color indexed="64"/>
      </left>
      <right style="hair">
        <color indexed="64"/>
      </right>
      <top/>
      <bottom style="hair">
        <color indexed="64"/>
      </bottom>
      <diagonal/>
    </border>
    <border>
      <left/>
      <right style="hair">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50" fillId="0" borderId="0"/>
    <xf numFmtId="0" fontId="61" fillId="0" borderId="0"/>
  </cellStyleXfs>
  <cellXfs count="872">
    <xf numFmtId="0" fontId="0" fillId="0" borderId="0" xfId="0"/>
    <xf numFmtId="164" fontId="0" fillId="2" borderId="0" xfId="0" applyNumberFormat="1" applyFill="1"/>
    <xf numFmtId="49" fontId="0" fillId="0" borderId="0" xfId="0" applyNumberFormat="1" applyFont="1" applyAlignment="1">
      <alignment horizontal="center"/>
    </xf>
    <xf numFmtId="164" fontId="0" fillId="0" borderId="0" xfId="0" applyNumberFormat="1"/>
    <xf numFmtId="164" fontId="0" fillId="0" borderId="0" xfId="0" applyNumberFormat="1" applyAlignment="1">
      <alignment horizontal="center"/>
    </xf>
    <xf numFmtId="164" fontId="5" fillId="0" borderId="1" xfId="0" applyNumberFormat="1" applyFont="1" applyFill="1" applyBorder="1" applyAlignment="1">
      <alignment horizontal="center" vertical="center" wrapText="1"/>
    </xf>
    <xf numFmtId="49" fontId="10" fillId="4" borderId="1" xfId="1" applyNumberFormat="1"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49" fontId="5" fillId="5" borderId="1" xfId="1" applyNumberFormat="1" applyFont="1" applyFill="1" applyBorder="1" applyAlignment="1">
      <alignment horizontal="center" vertical="center" wrapText="1"/>
    </xf>
    <xf numFmtId="164" fontId="5" fillId="5" borderId="1" xfId="1" applyNumberFormat="1" applyFont="1" applyFill="1" applyBorder="1" applyAlignment="1">
      <alignment horizontal="left" vertical="center" wrapText="1"/>
    </xf>
    <xf numFmtId="164" fontId="5" fillId="5" borderId="1" xfId="1" applyNumberFormat="1" applyFont="1" applyFill="1" applyBorder="1" applyAlignment="1">
      <alignment horizontal="center" vertical="center" wrapText="1"/>
    </xf>
    <xf numFmtId="164" fontId="5" fillId="5" borderId="1" xfId="1" applyNumberFormat="1" applyFont="1" applyFill="1" applyBorder="1" applyAlignment="1">
      <alignment horizontal="center" vertical="center"/>
    </xf>
    <xf numFmtId="164" fontId="12" fillId="5" borderId="0" xfId="0" applyNumberFormat="1" applyFont="1" applyFill="1"/>
    <xf numFmtId="49" fontId="5" fillId="0" borderId="1" xfId="0" applyNumberFormat="1" applyFont="1" applyFill="1" applyBorder="1" applyAlignment="1">
      <alignment horizontal="center" vertical="center" wrapText="1"/>
    </xf>
    <xf numFmtId="164" fontId="14" fillId="3" borderId="1" xfId="1" applyNumberFormat="1" applyFont="1" applyFill="1" applyBorder="1" applyAlignment="1">
      <alignment horizontal="left" vertical="center"/>
    </xf>
    <xf numFmtId="164" fontId="14" fillId="3" borderId="1" xfId="1" applyNumberFormat="1" applyFont="1" applyFill="1" applyBorder="1" applyAlignment="1">
      <alignment horizontal="center" vertical="center"/>
    </xf>
    <xf numFmtId="49" fontId="5" fillId="6" borderId="1" xfId="1" applyNumberFormat="1" applyFont="1" applyFill="1" applyBorder="1" applyAlignment="1">
      <alignment horizontal="center" vertical="center" wrapText="1"/>
    </xf>
    <xf numFmtId="164" fontId="12" fillId="5" borderId="1" xfId="0" applyNumberFormat="1" applyFont="1" applyFill="1" applyBorder="1"/>
    <xf numFmtId="49" fontId="16" fillId="5" borderId="1" xfId="1" applyNumberFormat="1" applyFont="1" applyFill="1" applyBorder="1" applyAlignment="1">
      <alignment horizontal="center" vertical="center" wrapText="1"/>
    </xf>
    <xf numFmtId="164" fontId="16" fillId="3" borderId="1" xfId="1" applyNumberFormat="1" applyFont="1" applyFill="1" applyBorder="1" applyAlignment="1">
      <alignment horizontal="center" vertical="center" wrapText="1"/>
    </xf>
    <xf numFmtId="164" fontId="15" fillId="5" borderId="0" xfId="0" applyNumberFormat="1" applyFont="1" applyFill="1"/>
    <xf numFmtId="49" fontId="10" fillId="6" borderId="1" xfId="1" applyNumberFormat="1" applyFont="1" applyFill="1" applyBorder="1" applyAlignment="1">
      <alignment horizontal="center" vertical="center" wrapText="1"/>
    </xf>
    <xf numFmtId="164" fontId="14" fillId="3" borderId="1" xfId="1" applyNumberFormat="1" applyFont="1" applyFill="1" applyBorder="1" applyAlignment="1">
      <alignment horizontal="center" vertical="center" wrapText="1"/>
    </xf>
    <xf numFmtId="164" fontId="6" fillId="0" borderId="1" xfId="0" applyNumberFormat="1" applyFont="1" applyBorder="1" applyAlignment="1">
      <alignment vertical="center" wrapText="1"/>
    </xf>
    <xf numFmtId="164" fontId="14" fillId="7" borderId="1" xfId="1" applyNumberFormat="1" applyFont="1" applyFill="1" applyBorder="1" applyAlignment="1">
      <alignment horizontal="center" vertical="center" wrapText="1"/>
    </xf>
    <xf numFmtId="164" fontId="5" fillId="6" borderId="1" xfId="1" applyNumberFormat="1" applyFont="1" applyFill="1" applyBorder="1" applyAlignment="1">
      <alignment horizontal="center" vertical="center" wrapText="1"/>
    </xf>
    <xf numFmtId="49" fontId="14" fillId="8" borderId="1" xfId="0" applyNumberFormat="1" applyFont="1" applyFill="1" applyBorder="1" applyAlignment="1">
      <alignment horizontal="center" vertical="center" wrapText="1"/>
    </xf>
    <xf numFmtId="164" fontId="14" fillId="8" borderId="1" xfId="0" applyNumberFormat="1" applyFont="1" applyFill="1" applyBorder="1" applyAlignment="1">
      <alignment horizontal="left" vertical="center" wrapText="1"/>
    </xf>
    <xf numFmtId="164" fontId="14" fillId="8" borderId="1" xfId="0" applyNumberFormat="1" applyFont="1" applyFill="1" applyBorder="1" applyAlignment="1">
      <alignment horizontal="center" vertical="center" wrapText="1"/>
    </xf>
    <xf numFmtId="4" fontId="14" fillId="8" borderId="1" xfId="0" applyNumberFormat="1" applyFont="1" applyFill="1" applyBorder="1" applyAlignment="1">
      <alignment horizontal="center" vertical="center" wrapText="1"/>
    </xf>
    <xf numFmtId="164" fontId="5" fillId="5" borderId="2" xfId="1" applyNumberFormat="1" applyFont="1" applyFill="1" applyBorder="1" applyAlignment="1">
      <alignment horizontal="left" vertical="center" wrapText="1"/>
    </xf>
    <xf numFmtId="49" fontId="5" fillId="0" borderId="1" xfId="1" applyNumberFormat="1" applyFont="1" applyFill="1" applyBorder="1" applyAlignment="1">
      <alignment horizontal="center" vertical="center" wrapText="1"/>
    </xf>
    <xf numFmtId="164" fontId="19" fillId="0" borderId="2" xfId="0" applyNumberFormat="1" applyFont="1" applyBorder="1" applyAlignment="1">
      <alignment wrapText="1"/>
    </xf>
    <xf numFmtId="164" fontId="19" fillId="0" borderId="2" xfId="0" applyNumberFormat="1" applyFont="1" applyBorder="1" applyAlignment="1">
      <alignment vertical="center" wrapText="1"/>
    </xf>
    <xf numFmtId="164" fontId="19" fillId="0" borderId="2" xfId="0" applyNumberFormat="1" applyFont="1" applyBorder="1" applyAlignment="1">
      <alignment horizontal="left" vertical="center" wrapText="1"/>
    </xf>
    <xf numFmtId="164" fontId="0" fillId="0" borderId="0" xfId="0" applyNumberFormat="1" applyAlignment="1">
      <alignment horizontal="left"/>
    </xf>
    <xf numFmtId="49" fontId="14" fillId="3" borderId="1" xfId="0" applyNumberFormat="1" applyFont="1" applyFill="1" applyBorder="1" applyAlignment="1">
      <alignment horizontal="center" vertical="center" wrapText="1"/>
    </xf>
    <xf numFmtId="49" fontId="16" fillId="0" borderId="1" xfId="1" applyNumberFormat="1" applyFont="1" applyFill="1" applyBorder="1" applyAlignment="1">
      <alignment horizontal="center" vertical="center" wrapText="1"/>
    </xf>
    <xf numFmtId="49" fontId="11" fillId="6" borderId="1" xfId="1" applyNumberFormat="1" applyFont="1" applyFill="1" applyBorder="1" applyAlignment="1">
      <alignment horizontal="center" vertical="center" wrapText="1"/>
    </xf>
    <xf numFmtId="164" fontId="5" fillId="0" borderId="1" xfId="0" applyNumberFormat="1" applyFont="1" applyBorder="1" applyAlignment="1">
      <alignment horizontal="left" vertical="center" wrapText="1"/>
    </xf>
    <xf numFmtId="164" fontId="0" fillId="0" borderId="1" xfId="0" applyNumberFormat="1" applyBorder="1"/>
    <xf numFmtId="164" fontId="5" fillId="0" borderId="1" xfId="1" applyNumberFormat="1" applyFont="1" applyFill="1" applyBorder="1" applyAlignment="1">
      <alignment horizontal="left" vertical="center" wrapText="1"/>
    </xf>
    <xf numFmtId="164" fontId="5" fillId="0" borderId="1" xfId="1" applyNumberFormat="1" applyFont="1" applyFill="1" applyBorder="1" applyAlignment="1">
      <alignment horizontal="center" vertical="center" wrapText="1"/>
    </xf>
    <xf numFmtId="164" fontId="5" fillId="5" borderId="9" xfId="1" applyNumberFormat="1" applyFont="1" applyFill="1" applyBorder="1" applyAlignment="1">
      <alignment horizontal="center" vertical="center"/>
    </xf>
    <xf numFmtId="164" fontId="5" fillId="5" borderId="9" xfId="1" applyNumberFormat="1" applyFont="1" applyFill="1" applyBorder="1" applyAlignment="1">
      <alignment horizontal="center" vertical="center" wrapText="1"/>
    </xf>
    <xf numFmtId="164" fontId="19" fillId="5" borderId="1" xfId="0" applyNumberFormat="1" applyFont="1" applyFill="1" applyBorder="1" applyAlignment="1">
      <alignment vertical="top" wrapText="1"/>
    </xf>
    <xf numFmtId="164" fontId="6" fillId="3" borderId="1" xfId="1" applyNumberFormat="1" applyFont="1" applyFill="1" applyBorder="1" applyAlignment="1">
      <alignment horizontal="left" vertical="center" wrapText="1"/>
    </xf>
    <xf numFmtId="164" fontId="15" fillId="5" borderId="1" xfId="0" applyNumberFormat="1" applyFont="1" applyFill="1" applyBorder="1"/>
    <xf numFmtId="164" fontId="5" fillId="3" borderId="1" xfId="1" applyNumberFormat="1" applyFont="1" applyFill="1" applyBorder="1" applyAlignment="1">
      <alignment horizontal="left" vertical="center" wrapText="1"/>
    </xf>
    <xf numFmtId="164" fontId="15" fillId="5" borderId="0" xfId="0" applyNumberFormat="1" applyFont="1" applyFill="1" applyBorder="1"/>
    <xf numFmtId="164" fontId="0" fillId="0" borderId="0" xfId="0" applyNumberFormat="1" applyFill="1"/>
    <xf numFmtId="164" fontId="14" fillId="0" borderId="1" xfId="0" applyNumberFormat="1" applyFont="1" applyFill="1" applyBorder="1" applyAlignment="1">
      <alignment horizontal="center" vertical="center" wrapText="1"/>
    </xf>
    <xf numFmtId="164" fontId="14" fillId="9" borderId="1" xfId="1" applyNumberFormat="1" applyFont="1" applyFill="1" applyBorder="1" applyAlignment="1">
      <alignment horizontal="left" vertical="center"/>
    </xf>
    <xf numFmtId="164" fontId="14" fillId="9" borderId="1" xfId="1" applyNumberFormat="1" applyFont="1" applyFill="1" applyBorder="1" applyAlignment="1">
      <alignment horizontal="center" vertical="center"/>
    </xf>
    <xf numFmtId="49" fontId="16" fillId="9" borderId="1" xfId="1" applyNumberFormat="1" applyFont="1" applyFill="1" applyBorder="1" applyAlignment="1">
      <alignment horizontal="center" vertical="center" wrapText="1"/>
    </xf>
    <xf numFmtId="164" fontId="15" fillId="6" borderId="0" xfId="0" applyNumberFormat="1" applyFont="1" applyFill="1"/>
    <xf numFmtId="164" fontId="15" fillId="0" borderId="0" xfId="0" applyNumberFormat="1" applyFont="1" applyFill="1"/>
    <xf numFmtId="164" fontId="15" fillId="0" borderId="1" xfId="0" applyNumberFormat="1" applyFont="1" applyFill="1" applyBorder="1"/>
    <xf numFmtId="49" fontId="14" fillId="9" borderId="1" xfId="1" applyNumberFormat="1" applyFont="1" applyFill="1" applyBorder="1" applyAlignment="1">
      <alignment horizontal="left" vertical="center"/>
    </xf>
    <xf numFmtId="164" fontId="14" fillId="9" borderId="1" xfId="1" applyNumberFormat="1" applyFont="1" applyFill="1" applyBorder="1" applyAlignment="1">
      <alignment horizontal="left" vertical="center" wrapText="1"/>
    </xf>
    <xf numFmtId="164" fontId="6" fillId="9" borderId="1" xfId="1" applyNumberFormat="1" applyFont="1" applyFill="1" applyBorder="1" applyAlignment="1">
      <alignment horizontal="left" vertical="center" wrapText="1"/>
    </xf>
    <xf numFmtId="164" fontId="15" fillId="0" borderId="0" xfId="0" applyNumberFormat="1" applyFont="1" applyFill="1" applyBorder="1"/>
    <xf numFmtId="164" fontId="12" fillId="9" borderId="0" xfId="0" applyNumberFormat="1" applyFont="1" applyFill="1"/>
    <xf numFmtId="49" fontId="5" fillId="9" borderId="1" xfId="1" applyNumberFormat="1" applyFont="1" applyFill="1" applyBorder="1" applyAlignment="1">
      <alignment horizontal="center" vertical="center" wrapText="1"/>
    </xf>
    <xf numFmtId="164" fontId="14" fillId="9" borderId="1" xfId="1" applyNumberFormat="1" applyFont="1" applyFill="1" applyBorder="1" applyAlignment="1">
      <alignment horizontal="center" vertical="center" wrapText="1"/>
    </xf>
    <xf numFmtId="164" fontId="12" fillId="9" borderId="1" xfId="0" applyNumberFormat="1" applyFont="1" applyFill="1" applyBorder="1"/>
    <xf numFmtId="49" fontId="7" fillId="5" borderId="1" xfId="0" applyNumberFormat="1" applyFont="1" applyFill="1" applyBorder="1" applyAlignment="1">
      <alignment horizontal="center" vertical="center" wrapText="1"/>
    </xf>
    <xf numFmtId="164" fontId="0" fillId="0" borderId="0" xfId="0" applyNumberFormat="1" applyFont="1"/>
    <xf numFmtId="49" fontId="6" fillId="0" borderId="1" xfId="1" applyNumberFormat="1" applyFont="1" applyFill="1" applyBorder="1" applyAlignment="1">
      <alignment horizontal="center" vertical="center" wrapText="1"/>
    </xf>
    <xf numFmtId="164" fontId="2" fillId="5" borderId="0" xfId="0" applyNumberFormat="1" applyFont="1" applyFill="1"/>
    <xf numFmtId="164" fontId="5" fillId="9" borderId="1" xfId="1" applyNumberFormat="1" applyFont="1" applyFill="1" applyBorder="1" applyAlignment="1">
      <alignment horizontal="left" vertical="center" wrapText="1"/>
    </xf>
    <xf numFmtId="164" fontId="15" fillId="9" borderId="0" xfId="0" applyNumberFormat="1" applyFont="1" applyFill="1"/>
    <xf numFmtId="164" fontId="24" fillId="9" borderId="0" xfId="0" applyNumberFormat="1" applyFont="1" applyFill="1"/>
    <xf numFmtId="49" fontId="14" fillId="9" borderId="1" xfId="1" applyNumberFormat="1" applyFont="1" applyFill="1" applyBorder="1" applyAlignment="1">
      <alignment horizontal="center" vertical="center" wrapText="1"/>
    </xf>
    <xf numFmtId="164" fontId="16" fillId="9" borderId="1" xfId="1" applyNumberFormat="1" applyFont="1" applyFill="1" applyBorder="1" applyAlignment="1">
      <alignment horizontal="center" vertical="center" wrapText="1"/>
    </xf>
    <xf numFmtId="49" fontId="5" fillId="0" borderId="6" xfId="1" applyNumberFormat="1" applyFont="1" applyFill="1" applyBorder="1" applyAlignment="1">
      <alignment horizontal="center" vertical="center" wrapText="1"/>
    </xf>
    <xf numFmtId="164" fontId="5" fillId="5" borderId="6" xfId="1" applyNumberFormat="1" applyFont="1" applyFill="1" applyBorder="1" applyAlignment="1">
      <alignment horizontal="left" vertical="center" wrapText="1"/>
    </xf>
    <xf numFmtId="164" fontId="5" fillId="5" borderId="6" xfId="1" applyNumberFormat="1" applyFont="1" applyFill="1" applyBorder="1" applyAlignment="1">
      <alignment horizontal="center" vertical="center" wrapText="1"/>
    </xf>
    <xf numFmtId="164" fontId="5" fillId="5" borderId="6" xfId="1" applyNumberFormat="1" applyFont="1" applyFill="1" applyBorder="1" applyAlignment="1">
      <alignment horizontal="center" vertical="center"/>
    </xf>
    <xf numFmtId="49" fontId="5" fillId="0" borderId="9" xfId="0" applyNumberFormat="1" applyFont="1" applyFill="1" applyBorder="1" applyAlignment="1">
      <alignment horizontal="center" vertical="center" wrapText="1"/>
    </xf>
    <xf numFmtId="164" fontId="15" fillId="2" borderId="0" xfId="0" applyNumberFormat="1" applyFont="1" applyFill="1"/>
    <xf numFmtId="164" fontId="12" fillId="6" borderId="0" xfId="0" applyNumberFormat="1" applyFont="1" applyFill="1"/>
    <xf numFmtId="49" fontId="16" fillId="0" borderId="6" xfId="1" applyNumberFormat="1" applyFont="1" applyFill="1" applyBorder="1" applyAlignment="1">
      <alignment horizontal="center" vertical="center" wrapText="1"/>
    </xf>
    <xf numFmtId="164" fontId="5" fillId="0" borderId="6" xfId="1" applyNumberFormat="1" applyFont="1" applyFill="1" applyBorder="1" applyAlignment="1">
      <alignment horizontal="left" vertical="top" wrapText="1"/>
    </xf>
    <xf numFmtId="49" fontId="11" fillId="6" borderId="9" xfId="1" applyNumberFormat="1" applyFont="1" applyFill="1" applyBorder="1" applyAlignment="1">
      <alignment horizontal="center" vertical="center" wrapText="1"/>
    </xf>
    <xf numFmtId="164" fontId="15" fillId="9" borderId="1" xfId="0" applyNumberFormat="1" applyFont="1" applyFill="1" applyBorder="1"/>
    <xf numFmtId="164" fontId="5" fillId="9" borderId="1" xfId="1" applyNumberFormat="1" applyFont="1" applyFill="1" applyBorder="1" applyAlignment="1">
      <alignment horizontal="left" vertical="top" wrapText="1"/>
    </xf>
    <xf numFmtId="49" fontId="16" fillId="9" borderId="9" xfId="1" applyNumberFormat="1" applyFont="1" applyFill="1" applyBorder="1" applyAlignment="1">
      <alignment horizontal="center" vertical="center" wrapText="1"/>
    </xf>
    <xf numFmtId="164" fontId="14" fillId="9" borderId="9" xfId="1" applyNumberFormat="1" applyFont="1" applyFill="1" applyBorder="1" applyAlignment="1">
      <alignment horizontal="left" vertical="center"/>
    </xf>
    <xf numFmtId="164" fontId="16" fillId="9" borderId="9" xfId="1" applyNumberFormat="1" applyFont="1" applyFill="1" applyBorder="1" applyAlignment="1">
      <alignment horizontal="center" vertical="center" wrapText="1"/>
    </xf>
    <xf numFmtId="164" fontId="14" fillId="9" borderId="9" xfId="1" applyNumberFormat="1" applyFont="1" applyFill="1" applyBorder="1" applyAlignment="1">
      <alignment horizontal="center" vertical="center" wrapText="1"/>
    </xf>
    <xf numFmtId="164" fontId="5" fillId="0" borderId="6" xfId="1" applyNumberFormat="1" applyFont="1" applyFill="1" applyBorder="1" applyAlignment="1">
      <alignment horizontal="center" vertical="center" wrapText="1"/>
    </xf>
    <xf numFmtId="49" fontId="16" fillId="0" borderId="9" xfId="1" applyNumberFormat="1" applyFont="1" applyFill="1" applyBorder="1" applyAlignment="1">
      <alignment horizontal="center" vertical="center" wrapText="1"/>
    </xf>
    <xf numFmtId="49" fontId="16" fillId="2" borderId="9" xfId="1" applyNumberFormat="1" applyFont="1" applyFill="1" applyBorder="1" applyAlignment="1">
      <alignment horizontal="center" vertical="center" wrapText="1"/>
    </xf>
    <xf numFmtId="49" fontId="11" fillId="4" borderId="1" xfId="1" applyNumberFormat="1" applyFont="1" applyFill="1" applyBorder="1" applyAlignment="1">
      <alignment horizontal="center" vertical="center" wrapText="1"/>
    </xf>
    <xf numFmtId="4" fontId="26" fillId="0" borderId="1" xfId="0" applyNumberFormat="1" applyFont="1" applyFill="1" applyBorder="1" applyAlignment="1">
      <alignment horizontal="center" vertical="center" wrapText="1"/>
    </xf>
    <xf numFmtId="164" fontId="21" fillId="4" borderId="0" xfId="0" applyNumberFormat="1" applyFont="1" applyFill="1"/>
    <xf numFmtId="49" fontId="11" fillId="4" borderId="9" xfId="1" applyNumberFormat="1" applyFont="1" applyFill="1" applyBorder="1" applyAlignment="1">
      <alignment horizontal="center" vertical="center" wrapText="1"/>
    </xf>
    <xf numFmtId="164" fontId="12" fillId="0" borderId="0" xfId="0" applyNumberFormat="1" applyFont="1" applyFill="1"/>
    <xf numFmtId="164" fontId="0" fillId="0" borderId="0" xfId="0" applyNumberFormat="1" applyFont="1" applyFill="1"/>
    <xf numFmtId="49" fontId="6" fillId="0" borderId="9" xfId="1" applyNumberFormat="1" applyFont="1" applyFill="1" applyBorder="1" applyAlignment="1">
      <alignment horizontal="center" vertical="center" wrapText="1"/>
    </xf>
    <xf numFmtId="164" fontId="14" fillId="0" borderId="1" xfId="1" applyNumberFormat="1" applyFont="1" applyFill="1" applyBorder="1" applyAlignment="1">
      <alignment horizontal="center" vertical="center" wrapText="1"/>
    </xf>
    <xf numFmtId="164" fontId="5" fillId="0" borderId="1" xfId="1" applyNumberFormat="1" applyFont="1" applyFill="1" applyBorder="1" applyAlignment="1">
      <alignment horizontal="left" vertical="top" wrapText="1"/>
    </xf>
    <xf numFmtId="164" fontId="0" fillId="0" borderId="0" xfId="0" applyNumberFormat="1" applyBorder="1"/>
    <xf numFmtId="164" fontId="0" fillId="0" borderId="0" xfId="0" applyNumberFormat="1" applyFill="1" applyBorder="1"/>
    <xf numFmtId="164" fontId="21" fillId="2" borderId="0" xfId="0" applyNumberFormat="1" applyFont="1" applyFill="1" applyBorder="1"/>
    <xf numFmtId="164" fontId="0" fillId="0" borderId="0" xfId="0" applyNumberFormat="1" applyFont="1" applyFill="1" applyBorder="1"/>
    <xf numFmtId="164" fontId="12" fillId="0" borderId="0" xfId="0" applyNumberFormat="1" applyFont="1" applyFill="1" applyBorder="1"/>
    <xf numFmtId="164" fontId="16" fillId="0" borderId="1" xfId="1"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164" fontId="14" fillId="0" borderId="1" xfId="0" applyNumberFormat="1" applyFont="1" applyFill="1" applyBorder="1" applyAlignment="1">
      <alignment horizontal="left" vertical="center" wrapText="1"/>
    </xf>
    <xf numFmtId="49" fontId="14" fillId="2" borderId="1" xfId="0" applyNumberFormat="1" applyFont="1" applyFill="1" applyBorder="1" applyAlignment="1">
      <alignment horizontal="center" vertical="center" wrapText="1"/>
    </xf>
    <xf numFmtId="164" fontId="15" fillId="0" borderId="4" xfId="0" applyNumberFormat="1" applyFont="1" applyFill="1" applyBorder="1"/>
    <xf numFmtId="164" fontId="0" fillId="6" borderId="0" xfId="0" applyNumberFormat="1" applyFill="1"/>
    <xf numFmtId="49" fontId="7" fillId="0" borderId="1" xfId="0" applyNumberFormat="1" applyFont="1" applyFill="1" applyBorder="1" applyAlignment="1">
      <alignment horizontal="center" vertical="center" wrapText="1"/>
    </xf>
    <xf numFmtId="164" fontId="5" fillId="5" borderId="1" xfId="1" applyNumberFormat="1" applyFont="1" applyFill="1" applyBorder="1" applyAlignment="1">
      <alignment horizontal="left" vertical="center" indent="2"/>
    </xf>
    <xf numFmtId="49" fontId="6" fillId="0" borderId="1" xfId="0" applyNumberFormat="1" applyFont="1" applyFill="1" applyBorder="1" applyAlignment="1">
      <alignment horizontal="center" vertical="center" wrapText="1"/>
    </xf>
    <xf numFmtId="164" fontId="2" fillId="0" borderId="0" xfId="0" applyNumberFormat="1" applyFont="1"/>
    <xf numFmtId="9" fontId="5" fillId="5" borderId="1" xfId="2" applyFont="1" applyFill="1" applyBorder="1" applyAlignment="1">
      <alignment horizontal="center" vertical="center" wrapText="1"/>
    </xf>
    <xf numFmtId="164" fontId="23" fillId="0" borderId="0" xfId="0" applyNumberFormat="1" applyFont="1" applyFill="1"/>
    <xf numFmtId="49" fontId="11" fillId="0" borderId="1" xfId="1" applyNumberFormat="1" applyFont="1" applyFill="1" applyBorder="1" applyAlignment="1">
      <alignment horizontal="center" vertical="center" wrapText="1"/>
    </xf>
    <xf numFmtId="164" fontId="23" fillId="0" borderId="0" xfId="0" applyNumberFormat="1" applyFont="1" applyFill="1" applyBorder="1"/>
    <xf numFmtId="49" fontId="6" fillId="5" borderId="1" xfId="1" applyNumberFormat="1" applyFont="1" applyFill="1" applyBorder="1" applyAlignment="1">
      <alignment horizontal="center" vertical="center" wrapText="1"/>
    </xf>
    <xf numFmtId="164" fontId="28" fillId="0" borderId="0" xfId="0" applyNumberFormat="1" applyFont="1" applyFill="1"/>
    <xf numFmtId="49" fontId="9" fillId="0" borderId="1" xfId="1" applyNumberFormat="1" applyFont="1" applyFill="1" applyBorder="1" applyAlignment="1">
      <alignment horizontal="center" vertical="center" wrapText="1"/>
    </xf>
    <xf numFmtId="164" fontId="28" fillId="0" borderId="0" xfId="0" applyNumberFormat="1" applyFont="1" applyFill="1" applyBorder="1"/>
    <xf numFmtId="164" fontId="7" fillId="0" borderId="1" xfId="1" applyNumberFormat="1" applyFont="1" applyFill="1" applyBorder="1" applyAlignment="1">
      <alignment horizontal="center" vertical="center" wrapText="1"/>
    </xf>
    <xf numFmtId="164" fontId="28" fillId="9" borderId="0" xfId="0" applyNumberFormat="1" applyFont="1" applyFill="1"/>
    <xf numFmtId="49" fontId="9" fillId="9" borderId="1" xfId="1" applyNumberFormat="1" applyFont="1" applyFill="1" applyBorder="1" applyAlignment="1">
      <alignment horizontal="center" vertical="center" wrapText="1"/>
    </xf>
    <xf numFmtId="4" fontId="15" fillId="0" borderId="0" xfId="0" applyNumberFormat="1" applyFont="1" applyFill="1"/>
    <xf numFmtId="164" fontId="17" fillId="3" borderId="1" xfId="1" applyNumberFormat="1" applyFont="1" applyFill="1" applyBorder="1" applyAlignment="1">
      <alignment horizontal="left" vertical="center"/>
    </xf>
    <xf numFmtId="164" fontId="17" fillId="8" borderId="1" xfId="0" applyNumberFormat="1" applyFont="1" applyFill="1" applyBorder="1" applyAlignment="1">
      <alignment horizontal="left" vertical="center" wrapText="1"/>
    </xf>
    <xf numFmtId="164" fontId="17" fillId="3" borderId="1" xfId="0" applyNumberFormat="1" applyFont="1" applyFill="1" applyBorder="1" applyAlignment="1">
      <alignment horizontal="left" vertical="center" wrapText="1"/>
    </xf>
    <xf numFmtId="164" fontId="17" fillId="0" borderId="1" xfId="0" applyNumberFormat="1" applyFont="1" applyFill="1" applyBorder="1" applyAlignment="1">
      <alignment horizontal="left" vertical="center" wrapText="1"/>
    </xf>
    <xf numFmtId="164" fontId="12" fillId="2" borderId="0" xfId="0" applyNumberFormat="1" applyFont="1" applyFill="1" applyBorder="1"/>
    <xf numFmtId="49" fontId="5" fillId="2" borderId="9" xfId="1" applyNumberFormat="1" applyFont="1" applyFill="1" applyBorder="1" applyAlignment="1">
      <alignment horizontal="center" vertical="center" wrapText="1"/>
    </xf>
    <xf numFmtId="164" fontId="0" fillId="4" borderId="0" xfId="0" applyNumberFormat="1" applyFill="1"/>
    <xf numFmtId="164" fontId="5" fillId="0" borderId="6" xfId="1" applyNumberFormat="1" applyFont="1" applyFill="1" applyBorder="1" applyAlignment="1">
      <alignment horizontal="left" vertical="center"/>
    </xf>
    <xf numFmtId="164" fontId="5" fillId="5" borderId="1" xfId="1" applyNumberFormat="1" applyFont="1" applyFill="1" applyBorder="1" applyAlignment="1">
      <alignment horizontal="left" vertical="top" wrapText="1"/>
    </xf>
    <xf numFmtId="164" fontId="5" fillId="5" borderId="1" xfId="1" applyNumberFormat="1" applyFont="1" applyFill="1" applyBorder="1" applyAlignment="1">
      <alignment horizontal="left" vertical="center"/>
    </xf>
    <xf numFmtId="49" fontId="10" fillId="2" borderId="9" xfId="1" applyNumberFormat="1" applyFont="1" applyFill="1" applyBorder="1" applyAlignment="1">
      <alignment horizontal="center" vertical="center" wrapText="1"/>
    </xf>
    <xf numFmtId="49" fontId="5" fillId="5" borderId="6" xfId="1" applyNumberFormat="1" applyFont="1" applyFill="1" applyBorder="1" applyAlignment="1">
      <alignment horizontal="center" vertical="center" wrapText="1"/>
    </xf>
    <xf numFmtId="164" fontId="24" fillId="9" borderId="1" xfId="0" applyNumberFormat="1" applyFont="1" applyFill="1" applyBorder="1"/>
    <xf numFmtId="0" fontId="30" fillId="9" borderId="1" xfId="0" applyFont="1" applyFill="1" applyBorder="1" applyAlignment="1">
      <alignment vertical="top" wrapText="1"/>
    </xf>
    <xf numFmtId="49" fontId="14" fillId="5" borderId="1" xfId="1" applyNumberFormat="1" applyFont="1" applyFill="1" applyBorder="1" applyAlignment="1">
      <alignment horizontal="center" vertical="center" wrapText="1"/>
    </xf>
    <xf numFmtId="164" fontId="24" fillId="5" borderId="0" xfId="0" applyNumberFormat="1" applyFont="1" applyFill="1" applyBorder="1"/>
    <xf numFmtId="164" fontId="24" fillId="5" borderId="0" xfId="0" applyNumberFormat="1" applyFont="1" applyFill="1"/>
    <xf numFmtId="164" fontId="8" fillId="9" borderId="1" xfId="1" applyNumberFormat="1" applyFont="1" applyFill="1" applyBorder="1" applyAlignment="1">
      <alignment horizontal="left" vertical="top" wrapText="1"/>
    </xf>
    <xf numFmtId="164" fontId="8" fillId="9" borderId="1" xfId="1" applyNumberFormat="1" applyFont="1" applyFill="1" applyBorder="1" applyAlignment="1">
      <alignment horizontal="left" vertical="center"/>
    </xf>
    <xf numFmtId="164" fontId="0" fillId="5" borderId="0" xfId="0" applyNumberFormat="1" applyFill="1"/>
    <xf numFmtId="164" fontId="24" fillId="10" borderId="1" xfId="0" applyNumberFormat="1" applyFont="1" applyFill="1" applyBorder="1"/>
    <xf numFmtId="49" fontId="20" fillId="4" borderId="1" xfId="1" applyNumberFormat="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164" fontId="12" fillId="5" borderId="1" xfId="0" applyNumberFormat="1" applyFont="1" applyFill="1" applyBorder="1" applyAlignment="1">
      <alignment horizontal="center" vertical="center"/>
    </xf>
    <xf numFmtId="164" fontId="32" fillId="0" borderId="0" xfId="0" applyNumberFormat="1" applyFont="1" applyFill="1"/>
    <xf numFmtId="164" fontId="32" fillId="0" borderId="0" xfId="0" applyNumberFormat="1" applyFont="1" applyFill="1" applyBorder="1"/>
    <xf numFmtId="164" fontId="21" fillId="6" borderId="0" xfId="0" applyNumberFormat="1" applyFont="1" applyFill="1"/>
    <xf numFmtId="164" fontId="0" fillId="0" borderId="0" xfId="0" applyNumberFormat="1" applyAlignment="1">
      <alignment vertical="center"/>
    </xf>
    <xf numFmtId="49" fontId="7" fillId="0" borderId="1" xfId="1" applyNumberFormat="1" applyFont="1" applyFill="1" applyBorder="1" applyAlignment="1">
      <alignment horizontal="center" vertical="center" wrapText="1"/>
    </xf>
    <xf numFmtId="164" fontId="5" fillId="0" borderId="6" xfId="1" applyNumberFormat="1" applyFont="1" applyFill="1" applyBorder="1" applyAlignment="1">
      <alignment horizontal="left" vertical="center" wrapText="1"/>
    </xf>
    <xf numFmtId="164" fontId="14" fillId="10" borderId="1" xfId="1" applyNumberFormat="1" applyFont="1" applyFill="1" applyBorder="1" applyAlignment="1">
      <alignment horizontal="left" vertical="center" wrapText="1"/>
    </xf>
    <xf numFmtId="4" fontId="5" fillId="0" borderId="6" xfId="1" applyNumberFormat="1" applyFont="1" applyFill="1" applyBorder="1" applyAlignment="1">
      <alignment horizontal="center" vertical="center" wrapText="1"/>
    </xf>
    <xf numFmtId="164" fontId="24" fillId="10" borderId="4" xfId="0" applyNumberFormat="1" applyFont="1" applyFill="1" applyBorder="1"/>
    <xf numFmtId="49" fontId="5" fillId="9" borderId="9" xfId="1" applyNumberFormat="1" applyFont="1" applyFill="1" applyBorder="1" applyAlignment="1">
      <alignment horizontal="center" vertical="center" wrapText="1"/>
    </xf>
    <xf numFmtId="164" fontId="5" fillId="9" borderId="9" xfId="1" applyNumberFormat="1" applyFont="1" applyFill="1" applyBorder="1" applyAlignment="1">
      <alignment horizontal="center" vertical="center" wrapText="1"/>
    </xf>
    <xf numFmtId="164" fontId="20" fillId="9" borderId="1" xfId="1" applyNumberFormat="1" applyFont="1" applyFill="1" applyBorder="1" applyAlignment="1">
      <alignment horizontal="left" vertical="center"/>
    </xf>
    <xf numFmtId="164" fontId="5" fillId="0" borderId="1" xfId="0" applyNumberFormat="1" applyFont="1" applyBorder="1" applyAlignment="1">
      <alignment horizontal="center" vertical="center" wrapText="1"/>
    </xf>
    <xf numFmtId="49" fontId="6" fillId="0" borderId="6" xfId="1" applyNumberFormat="1" applyFont="1" applyFill="1" applyBorder="1" applyAlignment="1">
      <alignment horizontal="center" vertical="center" wrapText="1"/>
    </xf>
    <xf numFmtId="164" fontId="2" fillId="5" borderId="1" xfId="0" applyNumberFormat="1" applyFont="1" applyFill="1" applyBorder="1"/>
    <xf numFmtId="49" fontId="5" fillId="0" borderId="1" xfId="0" applyNumberFormat="1" applyFont="1" applyBorder="1" applyAlignment="1">
      <alignment horizontal="center" vertical="center" wrapText="1"/>
    </xf>
    <xf numFmtId="164" fontId="5" fillId="0" borderId="1" xfId="0" applyNumberFormat="1" applyFont="1" applyBorder="1" applyAlignment="1">
      <alignment horizontal="left" vertical="top" wrapText="1"/>
    </xf>
    <xf numFmtId="164" fontId="34" fillId="9" borderId="0" xfId="0" applyNumberFormat="1" applyFont="1" applyFill="1"/>
    <xf numFmtId="49" fontId="20" fillId="9" borderId="6" xfId="1" applyNumberFormat="1" applyFont="1" applyFill="1" applyBorder="1" applyAlignment="1">
      <alignment horizontal="center" vertical="center" wrapText="1"/>
    </xf>
    <xf numFmtId="164" fontId="20" fillId="9" borderId="6" xfId="1" applyNumberFormat="1" applyFont="1" applyFill="1" applyBorder="1" applyAlignment="1">
      <alignment horizontal="center" vertical="center"/>
    </xf>
    <xf numFmtId="164" fontId="20" fillId="9" borderId="6" xfId="1" applyNumberFormat="1" applyFont="1" applyFill="1" applyBorder="1" applyAlignment="1">
      <alignment horizontal="center" vertical="center" wrapText="1"/>
    </xf>
    <xf numFmtId="164" fontId="23" fillId="6" borderId="0" xfId="0" applyNumberFormat="1" applyFont="1" applyFill="1" applyAlignment="1">
      <alignment horizontal="left"/>
    </xf>
    <xf numFmtId="2" fontId="5" fillId="5" borderId="6" xfId="1" applyNumberFormat="1" applyFont="1" applyFill="1" applyBorder="1" applyAlignment="1">
      <alignment horizontal="left" vertical="center" wrapText="1"/>
    </xf>
    <xf numFmtId="2" fontId="5" fillId="5" borderId="6" xfId="1" applyNumberFormat="1" applyFont="1" applyFill="1" applyBorder="1" applyAlignment="1">
      <alignment horizontal="center" vertical="center" wrapText="1"/>
    </xf>
    <xf numFmtId="2" fontId="14" fillId="9" borderId="9" xfId="1" applyNumberFormat="1" applyFont="1" applyFill="1" applyBorder="1" applyAlignment="1">
      <alignment horizontal="left" vertical="center" wrapText="1"/>
    </xf>
    <xf numFmtId="164" fontId="12" fillId="9" borderId="9" xfId="0" applyNumberFormat="1" applyFont="1" applyFill="1" applyBorder="1"/>
    <xf numFmtId="49" fontId="5" fillId="0" borderId="1" xfId="1" applyNumberFormat="1" applyFont="1" applyFill="1" applyBorder="1" applyAlignment="1">
      <alignment horizontal="center" vertical="center"/>
    </xf>
    <xf numFmtId="4" fontId="5" fillId="0" borderId="1" xfId="1" applyNumberFormat="1" applyFont="1" applyFill="1" applyBorder="1" applyAlignment="1">
      <alignment horizontal="center" vertical="center" wrapText="1"/>
    </xf>
    <xf numFmtId="164" fontId="15" fillId="5" borderId="4" xfId="0" applyNumberFormat="1" applyFont="1" applyFill="1" applyBorder="1"/>
    <xf numFmtId="164" fontId="12" fillId="9" borderId="12" xfId="0" applyNumberFormat="1" applyFont="1" applyFill="1" applyBorder="1"/>
    <xf numFmtId="164" fontId="2" fillId="5" borderId="4" xfId="0" applyNumberFormat="1" applyFont="1" applyFill="1" applyBorder="1"/>
    <xf numFmtId="164" fontId="24" fillId="9" borderId="4" xfId="0" applyNumberFormat="1" applyFont="1" applyFill="1" applyBorder="1"/>
    <xf numFmtId="164" fontId="12" fillId="9" borderId="4" xfId="0" applyNumberFormat="1" applyFont="1" applyFill="1" applyBorder="1"/>
    <xf numFmtId="164" fontId="24" fillId="0" borderId="0" xfId="0" applyNumberFormat="1" applyFont="1" applyFill="1" applyBorder="1"/>
    <xf numFmtId="164" fontId="2" fillId="0" borderId="0" xfId="0" applyNumberFormat="1" applyFont="1" applyFill="1" applyBorder="1"/>
    <xf numFmtId="164" fontId="0" fillId="0" borderId="0" xfId="0" applyNumberFormat="1" applyFill="1" applyBorder="1" applyAlignment="1">
      <alignment horizontal="left"/>
    </xf>
    <xf numFmtId="164" fontId="21" fillId="0" borderId="0" xfId="0" applyNumberFormat="1" applyFont="1" applyFill="1" applyBorder="1"/>
    <xf numFmtId="164" fontId="34" fillId="0" borderId="0" xfId="0" applyNumberFormat="1" applyFont="1" applyFill="1" applyBorder="1"/>
    <xf numFmtId="164" fontId="23" fillId="0" borderId="0" xfId="0" applyNumberFormat="1" applyFont="1" applyFill="1" applyBorder="1" applyAlignment="1">
      <alignment horizontal="left"/>
    </xf>
    <xf numFmtId="164" fontId="0" fillId="0" borderId="0" xfId="0" applyNumberFormat="1" applyFill="1" applyBorder="1" applyAlignment="1">
      <alignment vertical="center"/>
    </xf>
    <xf numFmtId="49" fontId="5" fillId="0" borderId="1" xfId="0" applyNumberFormat="1" applyFont="1" applyFill="1" applyBorder="1" applyAlignment="1">
      <alignment horizontal="center" vertical="center" wrapText="1"/>
    </xf>
    <xf numFmtId="164" fontId="20" fillId="9" borderId="6" xfId="1" applyNumberFormat="1" applyFont="1" applyFill="1" applyBorder="1" applyAlignment="1">
      <alignment horizontal="left" vertical="center" wrapText="1"/>
    </xf>
    <xf numFmtId="164" fontId="11" fillId="6" borderId="1" xfId="1" applyNumberFormat="1" applyFont="1" applyFill="1" applyBorder="1" applyAlignment="1">
      <alignment horizontal="left" vertical="center" wrapText="1"/>
    </xf>
    <xf numFmtId="164" fontId="5" fillId="5" borderId="1" xfId="1" applyNumberFormat="1" applyFont="1" applyFill="1" applyBorder="1" applyAlignment="1">
      <alignment horizontal="left" vertical="center" wrapText="1"/>
    </xf>
    <xf numFmtId="49" fontId="20" fillId="6" borderId="1" xfId="1" applyNumberFormat="1" applyFont="1" applyFill="1" applyBorder="1" applyAlignment="1">
      <alignment horizontal="center" vertical="center" wrapText="1"/>
    </xf>
    <xf numFmtId="4" fontId="3" fillId="0" borderId="0" xfId="0" applyNumberFormat="1" applyFont="1" applyBorder="1" applyAlignment="1">
      <alignment horizontal="right" vertical="center"/>
    </xf>
    <xf numFmtId="4" fontId="20" fillId="9" borderId="2" xfId="1" applyNumberFormat="1" applyFont="1" applyFill="1" applyBorder="1" applyAlignment="1">
      <alignment horizontal="center" vertical="center" wrapText="1"/>
    </xf>
    <xf numFmtId="4" fontId="20" fillId="9" borderId="7" xfId="1" applyNumberFormat="1" applyFont="1" applyFill="1" applyBorder="1" applyAlignment="1">
      <alignment horizontal="center" vertical="center" wrapText="1"/>
    </xf>
    <xf numFmtId="4" fontId="5" fillId="0" borderId="2" xfId="0" applyNumberFormat="1" applyFont="1" applyBorder="1" applyAlignment="1">
      <alignment horizontal="center" vertical="center" wrapText="1"/>
    </xf>
    <xf numFmtId="4" fontId="5" fillId="0" borderId="10" xfId="1" applyNumberFormat="1" applyFont="1" applyFill="1" applyBorder="1" applyAlignment="1">
      <alignment horizontal="center" vertical="center" wrapText="1"/>
    </xf>
    <xf numFmtId="4" fontId="5" fillId="0" borderId="2" xfId="1" applyNumberFormat="1" applyFont="1" applyFill="1" applyBorder="1" applyAlignment="1">
      <alignment horizontal="center" vertical="center" wrapText="1"/>
    </xf>
    <xf numFmtId="165" fontId="0" fillId="0" borderId="0" xfId="0" applyNumberFormat="1" applyAlignment="1">
      <alignment horizontal="center" vertical="center"/>
    </xf>
    <xf numFmtId="165" fontId="7" fillId="0" borderId="1" xfId="0" applyNumberFormat="1" applyFont="1" applyFill="1" applyBorder="1" applyAlignment="1">
      <alignment horizontal="center" vertical="center" wrapText="1"/>
    </xf>
    <xf numFmtId="165" fontId="5" fillId="5" borderId="1" xfId="1" applyNumberFormat="1" applyFont="1" applyFill="1" applyBorder="1" applyAlignment="1">
      <alignment horizontal="center" vertical="center" wrapText="1"/>
    </xf>
    <xf numFmtId="165" fontId="16" fillId="3" borderId="1" xfId="1" applyNumberFormat="1" applyFont="1" applyFill="1" applyBorder="1" applyAlignment="1">
      <alignment horizontal="center" vertical="center" wrapText="1"/>
    </xf>
    <xf numFmtId="165" fontId="12" fillId="5" borderId="1" xfId="0" applyNumberFormat="1" applyFont="1" applyFill="1" applyBorder="1" applyAlignment="1">
      <alignment horizontal="center" vertical="center"/>
    </xf>
    <xf numFmtId="165" fontId="12" fillId="9" borderId="1" xfId="0" applyNumberFormat="1" applyFont="1" applyFill="1" applyBorder="1"/>
    <xf numFmtId="165" fontId="6" fillId="3" borderId="1" xfId="1" applyNumberFormat="1" applyFont="1" applyFill="1" applyBorder="1" applyAlignment="1">
      <alignment horizontal="left" vertical="center" wrapText="1"/>
    </xf>
    <xf numFmtId="165" fontId="16" fillId="9" borderId="1" xfId="1" applyNumberFormat="1" applyFont="1" applyFill="1" applyBorder="1" applyAlignment="1">
      <alignment horizontal="center" vertical="center" wrapText="1"/>
    </xf>
    <xf numFmtId="165" fontId="19" fillId="5" borderId="1" xfId="0" applyNumberFormat="1" applyFont="1" applyFill="1" applyBorder="1" applyAlignment="1">
      <alignment horizontal="center" vertical="center"/>
    </xf>
    <xf numFmtId="165" fontId="5" fillId="6" borderId="1" xfId="1" applyNumberFormat="1" applyFont="1" applyFill="1" applyBorder="1" applyAlignment="1">
      <alignment horizontal="center" vertical="center" wrapText="1"/>
    </xf>
    <xf numFmtId="165" fontId="14" fillId="8" borderId="1" xfId="0" applyNumberFormat="1" applyFont="1" applyFill="1" applyBorder="1" applyAlignment="1">
      <alignment horizontal="left" vertical="center" wrapText="1"/>
    </xf>
    <xf numFmtId="165" fontId="5" fillId="5" borderId="6" xfId="1" applyNumberFormat="1" applyFont="1" applyFill="1" applyBorder="1" applyAlignment="1">
      <alignment horizontal="center" vertical="center" wrapText="1"/>
    </xf>
    <xf numFmtId="165" fontId="5" fillId="9" borderId="9" xfId="1" applyNumberFormat="1" applyFont="1" applyFill="1" applyBorder="1" applyAlignment="1">
      <alignment horizontal="center" vertical="center" wrapText="1"/>
    </xf>
    <xf numFmtId="165" fontId="14" fillId="3" borderId="1" xfId="1" applyNumberFormat="1" applyFont="1" applyFill="1" applyBorder="1" applyAlignment="1">
      <alignment horizontal="center" vertical="center"/>
    </xf>
    <xf numFmtId="165" fontId="5" fillId="0" borderId="1" xfId="1" applyNumberFormat="1" applyFont="1" applyFill="1" applyBorder="1" applyAlignment="1">
      <alignment horizontal="center" vertical="center" wrapText="1"/>
    </xf>
    <xf numFmtId="165" fontId="5" fillId="5" borderId="1" xfId="1" applyNumberFormat="1" applyFont="1" applyFill="1" applyBorder="1" applyAlignment="1">
      <alignment horizontal="left" vertical="center" wrapText="1" indent="2"/>
    </xf>
    <xf numFmtId="165" fontId="14" fillId="9" borderId="1" xfId="1" applyNumberFormat="1" applyFont="1" applyFill="1" applyBorder="1" applyAlignment="1">
      <alignment horizontal="center" vertical="center" wrapText="1"/>
    </xf>
    <xf numFmtId="165" fontId="6" fillId="9" borderId="1" xfId="1" applyNumberFormat="1" applyFont="1" applyFill="1" applyBorder="1" applyAlignment="1">
      <alignment horizontal="left" vertical="center" wrapText="1"/>
    </xf>
    <xf numFmtId="165" fontId="20" fillId="9" borderId="6" xfId="1" applyNumberFormat="1" applyFont="1" applyFill="1" applyBorder="1" applyAlignment="1">
      <alignment horizontal="center" vertical="center" wrapText="1"/>
    </xf>
    <xf numFmtId="165" fontId="14" fillId="0" borderId="1" xfId="1" applyNumberFormat="1" applyFont="1" applyFill="1" applyBorder="1" applyAlignment="1">
      <alignment horizontal="center" vertical="center" wrapText="1"/>
    </xf>
    <xf numFmtId="165" fontId="30" fillId="9" borderId="1" xfId="0" applyNumberFormat="1" applyFont="1" applyFill="1" applyBorder="1" applyAlignment="1">
      <alignment horizontal="center" vertical="center" wrapText="1"/>
    </xf>
    <xf numFmtId="165" fontId="14" fillId="3" borderId="1" xfId="1" applyNumberFormat="1" applyFont="1" applyFill="1" applyBorder="1" applyAlignment="1">
      <alignment horizontal="center" vertical="center" wrapText="1"/>
    </xf>
    <xf numFmtId="165" fontId="8" fillId="9" borderId="1" xfId="1" applyNumberFormat="1" applyFont="1" applyFill="1" applyBorder="1" applyAlignment="1">
      <alignment horizontal="left" vertical="center"/>
    </xf>
    <xf numFmtId="165" fontId="5" fillId="5" borderId="1" xfId="1" applyNumberFormat="1" applyFont="1" applyFill="1" applyBorder="1" applyAlignment="1">
      <alignment horizontal="left" vertical="center"/>
    </xf>
    <xf numFmtId="165" fontId="14" fillId="9" borderId="1" xfId="1" applyNumberFormat="1" applyFont="1" applyFill="1" applyBorder="1" applyAlignment="1">
      <alignment horizontal="left" vertical="center"/>
    </xf>
    <xf numFmtId="165" fontId="5" fillId="0" borderId="6" xfId="1" applyNumberFormat="1" applyFont="1" applyFill="1" applyBorder="1" applyAlignment="1">
      <alignment horizontal="center" vertical="center" wrapText="1"/>
    </xf>
    <xf numFmtId="165" fontId="14" fillId="10" borderId="1" xfId="1" applyNumberFormat="1" applyFont="1" applyFill="1" applyBorder="1" applyAlignment="1">
      <alignment horizontal="left" vertical="center" wrapText="1"/>
    </xf>
    <xf numFmtId="164" fontId="19" fillId="0" borderId="1" xfId="0" applyNumberFormat="1" applyFont="1" applyFill="1" applyBorder="1" applyAlignment="1">
      <alignment wrapText="1"/>
    </xf>
    <xf numFmtId="164" fontId="19" fillId="0" borderId="1" xfId="0" applyNumberFormat="1" applyFont="1" applyFill="1" applyBorder="1" applyAlignment="1">
      <alignment vertical="top" wrapText="1"/>
    </xf>
    <xf numFmtId="164" fontId="5" fillId="0" borderId="1" xfId="0" applyNumberFormat="1" applyFont="1" applyFill="1" applyBorder="1" applyAlignment="1">
      <alignment wrapText="1"/>
    </xf>
    <xf numFmtId="164" fontId="19" fillId="0" borderId="1" xfId="0" applyNumberFormat="1" applyFont="1" applyFill="1" applyBorder="1" applyAlignment="1">
      <alignment horizontal="left" wrapText="1"/>
    </xf>
    <xf numFmtId="164" fontId="35" fillId="0" borderId="1" xfId="0" applyNumberFormat="1" applyFont="1" applyFill="1" applyBorder="1" applyAlignment="1">
      <alignment wrapText="1"/>
    </xf>
    <xf numFmtId="164" fontId="36" fillId="0" borderId="1" xfId="0" applyNumberFormat="1" applyFont="1" applyFill="1" applyBorder="1" applyAlignment="1">
      <alignment wrapText="1"/>
    </xf>
    <xf numFmtId="164" fontId="35" fillId="0" borderId="1" xfId="0" applyNumberFormat="1" applyFont="1" applyFill="1" applyBorder="1" applyAlignment="1">
      <alignment horizontal="left" wrapText="1"/>
    </xf>
    <xf numFmtId="164" fontId="19" fillId="0" borderId="1" xfId="0" applyNumberFormat="1" applyFont="1" applyFill="1" applyBorder="1" applyAlignment="1">
      <alignment vertical="center" wrapText="1"/>
    </xf>
    <xf numFmtId="166" fontId="0" fillId="0" borderId="0" xfId="0" applyNumberFormat="1"/>
    <xf numFmtId="166" fontId="7" fillId="0" borderId="1" xfId="0" applyNumberFormat="1" applyFont="1" applyFill="1" applyBorder="1" applyAlignment="1">
      <alignment horizontal="center" vertical="center" wrapText="1"/>
    </xf>
    <xf numFmtId="166" fontId="5" fillId="5" borderId="1" xfId="1" applyNumberFormat="1" applyFont="1" applyFill="1" applyBorder="1" applyAlignment="1">
      <alignment horizontal="center" vertical="center"/>
    </xf>
    <xf numFmtId="166" fontId="14" fillId="9" borderId="1" xfId="1" applyNumberFormat="1" applyFont="1" applyFill="1" applyBorder="1" applyAlignment="1">
      <alignment horizontal="center" vertical="center"/>
    </xf>
    <xf numFmtId="166" fontId="14" fillId="3" borderId="1" xfId="1" applyNumberFormat="1" applyFont="1" applyFill="1" applyBorder="1" applyAlignment="1">
      <alignment horizontal="center" vertical="center"/>
    </xf>
    <xf numFmtId="166" fontId="5" fillId="0" borderId="1" xfId="0" applyNumberFormat="1" applyFont="1" applyBorder="1" applyAlignment="1">
      <alignment horizontal="center" vertical="center" wrapText="1"/>
    </xf>
    <xf numFmtId="166" fontId="14" fillId="9" borderId="1" xfId="0" applyNumberFormat="1" applyFont="1" applyFill="1" applyBorder="1" applyAlignment="1">
      <alignment horizontal="center" vertical="center" wrapText="1"/>
    </xf>
    <xf numFmtId="166" fontId="14" fillId="8" borderId="1" xfId="0" applyNumberFormat="1" applyFont="1" applyFill="1" applyBorder="1" applyAlignment="1">
      <alignment horizontal="center" vertical="center" wrapText="1"/>
    </xf>
    <xf numFmtId="166" fontId="5" fillId="5" borderId="6" xfId="1" applyNumberFormat="1" applyFont="1" applyFill="1" applyBorder="1" applyAlignment="1">
      <alignment horizontal="center" vertical="center"/>
    </xf>
    <xf numFmtId="166" fontId="20" fillId="9" borderId="9" xfId="1" applyNumberFormat="1" applyFont="1" applyFill="1" applyBorder="1" applyAlignment="1">
      <alignment horizontal="center" vertical="center"/>
    </xf>
    <xf numFmtId="166" fontId="14" fillId="3" borderId="1" xfId="0" applyNumberFormat="1" applyFont="1" applyFill="1" applyBorder="1" applyAlignment="1">
      <alignment horizontal="center" vertical="center" wrapText="1"/>
    </xf>
    <xf numFmtId="166" fontId="20" fillId="9" borderId="1" xfId="1" applyNumberFormat="1" applyFont="1" applyFill="1" applyBorder="1" applyAlignment="1">
      <alignment horizontal="center" vertical="center" wrapText="1"/>
    </xf>
    <xf numFmtId="166" fontId="20" fillId="9" borderId="6" xfId="1" applyNumberFormat="1" applyFont="1" applyFill="1" applyBorder="1" applyAlignment="1">
      <alignment horizontal="center" vertical="center"/>
    </xf>
    <xf numFmtId="166" fontId="5" fillId="0" borderId="6" xfId="1" applyNumberFormat="1" applyFont="1" applyFill="1" applyBorder="1" applyAlignment="1">
      <alignment horizontal="left" vertical="center"/>
    </xf>
    <xf numFmtId="166" fontId="31" fillId="9" borderId="1" xfId="0" applyNumberFormat="1" applyFont="1" applyFill="1" applyBorder="1" applyAlignment="1">
      <alignment horizontal="center"/>
    </xf>
    <xf numFmtId="164" fontId="5" fillId="5" borderId="1" xfId="1" applyNumberFormat="1" applyFont="1" applyFill="1" applyBorder="1" applyAlignment="1">
      <alignment horizontal="left" vertical="center" wrapText="1"/>
    </xf>
    <xf numFmtId="49" fontId="11" fillId="6" borderId="1" xfId="1" applyNumberFormat="1" applyFont="1" applyFill="1" applyBorder="1" applyAlignment="1">
      <alignment horizontal="left" vertical="center" wrapText="1"/>
    </xf>
    <xf numFmtId="49" fontId="20" fillId="6" borderId="1" xfId="0" applyNumberFormat="1" applyFont="1" applyFill="1" applyBorder="1" applyAlignment="1">
      <alignment horizontal="center" vertical="center" wrapText="1"/>
    </xf>
    <xf numFmtId="49" fontId="20" fillId="0" borderId="1" xfId="1" applyNumberFormat="1" applyFont="1" applyFill="1" applyBorder="1" applyAlignment="1">
      <alignment horizontal="center" vertical="center" wrapText="1"/>
    </xf>
    <xf numFmtId="164" fontId="11" fillId="4" borderId="3" xfId="1" applyNumberFormat="1" applyFont="1" applyFill="1" applyBorder="1" applyAlignment="1">
      <alignment horizontal="left" vertical="center" wrapText="1"/>
    </xf>
    <xf numFmtId="164" fontId="11" fillId="4" borderId="8" xfId="1"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166" fontId="14" fillId="10" borderId="1" xfId="1" applyNumberFormat="1" applyFont="1" applyFill="1" applyBorder="1" applyAlignment="1">
      <alignment horizontal="center" vertical="center" wrapText="1"/>
    </xf>
    <xf numFmtId="164" fontId="0" fillId="10" borderId="0" xfId="0" applyNumberFormat="1" applyFill="1"/>
    <xf numFmtId="49" fontId="5" fillId="10" borderId="1" xfId="1" applyNumberFormat="1" applyFont="1" applyFill="1" applyBorder="1" applyAlignment="1">
      <alignment horizontal="center" vertical="center" wrapText="1"/>
    </xf>
    <xf numFmtId="164" fontId="5" fillId="10" borderId="1" xfId="1" applyNumberFormat="1" applyFont="1" applyFill="1" applyBorder="1" applyAlignment="1">
      <alignment horizontal="left" vertical="center" wrapText="1"/>
    </xf>
    <xf numFmtId="164" fontId="5" fillId="10" borderId="1" xfId="1" applyNumberFormat="1" applyFont="1" applyFill="1" applyBorder="1" applyAlignment="1">
      <alignment horizontal="center" vertical="center" wrapText="1"/>
    </xf>
    <xf numFmtId="165" fontId="5" fillId="10" borderId="1" xfId="1" applyNumberFormat="1" applyFont="1" applyFill="1" applyBorder="1" applyAlignment="1">
      <alignment horizontal="center" vertical="center" wrapText="1"/>
    </xf>
    <xf numFmtId="165" fontId="5" fillId="10" borderId="1" xfId="1" applyNumberFormat="1" applyFont="1" applyFill="1" applyBorder="1" applyAlignment="1">
      <alignment horizontal="left" vertical="center" wrapText="1"/>
    </xf>
    <xf numFmtId="164" fontId="19" fillId="10" borderId="1" xfId="0" applyNumberFormat="1" applyFont="1" applyFill="1" applyBorder="1" applyAlignment="1">
      <alignment wrapText="1"/>
    </xf>
    <xf numFmtId="164" fontId="0" fillId="10" borderId="0" xfId="0" applyNumberFormat="1" applyFill="1" applyBorder="1"/>
    <xf numFmtId="164" fontId="5" fillId="5" borderId="1" xfId="1" applyNumberFormat="1" applyFont="1" applyFill="1" applyBorder="1" applyAlignment="1">
      <alignment horizontal="left" vertical="center" wrapText="1"/>
    </xf>
    <xf numFmtId="49" fontId="20" fillId="0" borderId="1" xfId="0" applyNumberFormat="1" applyFont="1" applyFill="1" applyBorder="1" applyAlignment="1">
      <alignment horizontal="center" vertical="center" wrapText="1"/>
    </xf>
    <xf numFmtId="164" fontId="12" fillId="6" borderId="0" xfId="0" applyNumberFormat="1" applyFont="1" applyFill="1"/>
    <xf numFmtId="164" fontId="12" fillId="5" borderId="0" xfId="0" applyNumberFormat="1" applyFont="1" applyFill="1" applyBorder="1"/>
    <xf numFmtId="49" fontId="5" fillId="4" borderId="9" xfId="1" applyNumberFormat="1" applyFont="1" applyFill="1" applyBorder="1" applyAlignment="1">
      <alignment horizontal="center" vertical="center" wrapText="1"/>
    </xf>
    <xf numFmtId="164" fontId="7" fillId="0" borderId="6" xfId="1" applyNumberFormat="1" applyFont="1" applyFill="1" applyBorder="1" applyAlignment="1">
      <alignment horizontal="center" vertical="center" wrapText="1"/>
    </xf>
    <xf numFmtId="4" fontId="14" fillId="9" borderId="1" xfId="0" applyNumberFormat="1" applyFont="1" applyFill="1" applyBorder="1" applyAlignment="1">
      <alignment horizontal="center" vertical="center" wrapText="1"/>
    </xf>
    <xf numFmtId="164" fontId="15" fillId="9" borderId="0" xfId="0" applyNumberFormat="1" applyFont="1" applyFill="1" applyBorder="1"/>
    <xf numFmtId="49" fontId="20" fillId="6" borderId="9" xfId="1" applyNumberFormat="1" applyFont="1" applyFill="1" applyBorder="1" applyAlignment="1">
      <alignment horizontal="center" vertical="center" wrapText="1"/>
    </xf>
    <xf numFmtId="164" fontId="5" fillId="0" borderId="6" xfId="0" applyNumberFormat="1" applyFont="1" applyFill="1" applyBorder="1" applyAlignment="1">
      <alignment horizontal="center" vertical="center" wrapText="1"/>
    </xf>
    <xf numFmtId="4" fontId="5" fillId="5" borderId="10" xfId="1" applyNumberFormat="1" applyFont="1" applyFill="1" applyBorder="1" applyAlignment="1">
      <alignment horizontal="center" vertical="center" wrapText="1"/>
    </xf>
    <xf numFmtId="164" fontId="0" fillId="5" borderId="0" xfId="0" applyNumberFormat="1" applyFont="1" applyFill="1" applyBorder="1"/>
    <xf numFmtId="49" fontId="5"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5" borderId="1" xfId="1" applyNumberFormat="1" applyFont="1" applyFill="1" applyBorder="1" applyAlignment="1">
      <alignment horizontal="left" vertical="center" wrapText="1"/>
    </xf>
    <xf numFmtId="0" fontId="29" fillId="0" borderId="1" xfId="0" applyFont="1" applyBorder="1" applyAlignment="1">
      <alignment vertical="top" wrapText="1"/>
    </xf>
    <xf numFmtId="165" fontId="29" fillId="0" borderId="1" xfId="0" applyNumberFormat="1" applyFont="1" applyBorder="1" applyAlignment="1">
      <alignment horizontal="center" vertical="center" wrapText="1"/>
    </xf>
    <xf numFmtId="164" fontId="11" fillId="6" borderId="2" xfId="1" applyNumberFormat="1" applyFont="1" applyFill="1" applyBorder="1" applyAlignment="1">
      <alignment vertical="center"/>
    </xf>
    <xf numFmtId="164" fontId="11" fillId="6" borderId="3" xfId="1" applyNumberFormat="1" applyFont="1" applyFill="1" applyBorder="1" applyAlignment="1">
      <alignment vertical="center"/>
    </xf>
    <xf numFmtId="164" fontId="20" fillId="0" borderId="2" xfId="1" applyNumberFormat="1" applyFont="1" applyFill="1" applyBorder="1" applyAlignment="1">
      <alignment vertical="center"/>
    </xf>
    <xf numFmtId="164" fontId="17" fillId="0" borderId="3" xfId="1" applyNumberFormat="1" applyFont="1" applyFill="1" applyBorder="1" applyAlignment="1">
      <alignment vertical="center"/>
    </xf>
    <xf numFmtId="165" fontId="5" fillId="0" borderId="6" xfId="1" applyNumberFormat="1" applyFont="1" applyFill="1" applyBorder="1" applyAlignment="1">
      <alignment horizontal="center" vertical="center"/>
    </xf>
    <xf numFmtId="164" fontId="5" fillId="0" borderId="6" xfId="1" applyNumberFormat="1" applyFont="1" applyFill="1" applyBorder="1" applyAlignment="1">
      <alignment horizontal="center" vertical="center"/>
    </xf>
    <xf numFmtId="164" fontId="5" fillId="0" borderId="10" xfId="1" applyNumberFormat="1" applyFont="1" applyFill="1" applyBorder="1" applyAlignment="1">
      <alignment horizontal="center" vertical="center"/>
    </xf>
    <xf numFmtId="164" fontId="19" fillId="0" borderId="9" xfId="0" applyNumberFormat="1" applyFont="1" applyFill="1" applyBorder="1" applyAlignment="1">
      <alignment wrapText="1"/>
    </xf>
    <xf numFmtId="164" fontId="19" fillId="0" borderId="0" xfId="0" applyNumberFormat="1" applyFont="1" applyFill="1" applyBorder="1" applyAlignment="1">
      <alignment wrapText="1"/>
    </xf>
    <xf numFmtId="0" fontId="19" fillId="0" borderId="0" xfId="0" applyFont="1" applyBorder="1" applyAlignment="1">
      <alignment wrapText="1"/>
    </xf>
    <xf numFmtId="164" fontId="0" fillId="5" borderId="0" xfId="0" applyNumberFormat="1" applyFill="1" applyBorder="1"/>
    <xf numFmtId="164" fontId="32" fillId="5" borderId="0" xfId="0" applyNumberFormat="1" applyFont="1" applyFill="1" applyBorder="1"/>
    <xf numFmtId="164" fontId="11" fillId="5" borderId="0" xfId="1" applyNumberFormat="1" applyFont="1" applyFill="1" applyBorder="1" applyAlignment="1">
      <alignment horizontal="left" vertical="center" wrapText="1"/>
    </xf>
    <xf numFmtId="164" fontId="0" fillId="5" borderId="0" xfId="0" applyNumberFormat="1" applyFill="1" applyBorder="1" applyAlignment="1">
      <alignment horizontal="left"/>
    </xf>
    <xf numFmtId="164" fontId="34" fillId="5" borderId="0" xfId="0" applyNumberFormat="1" applyFont="1" applyFill="1" applyBorder="1"/>
    <xf numFmtId="164" fontId="23" fillId="5" borderId="0" xfId="0" applyNumberFormat="1" applyFont="1" applyFill="1" applyBorder="1" applyAlignment="1">
      <alignment horizontal="left"/>
    </xf>
    <xf numFmtId="164" fontId="21" fillId="5" borderId="0" xfId="0" applyNumberFormat="1" applyFont="1" applyFill="1" applyBorder="1"/>
    <xf numFmtId="164" fontId="2" fillId="5" borderId="0" xfId="0" applyNumberFormat="1" applyFont="1" applyFill="1" applyBorder="1"/>
    <xf numFmtId="164" fontId="23" fillId="5" borderId="0" xfId="0" applyNumberFormat="1" applyFont="1" applyFill="1" applyBorder="1"/>
    <xf numFmtId="164" fontId="28" fillId="5" borderId="0" xfId="0" applyNumberFormat="1" applyFont="1" applyFill="1" applyBorder="1"/>
    <xf numFmtId="164" fontId="0" fillId="5" borderId="0" xfId="0" applyNumberFormat="1" applyFill="1" applyBorder="1" applyAlignment="1">
      <alignment vertical="center"/>
    </xf>
    <xf numFmtId="164" fontId="35" fillId="0" borderId="1" xfId="0" applyNumberFormat="1" applyFont="1" applyFill="1" applyBorder="1" applyAlignment="1">
      <alignment horizontal="center" vertical="center" wrapText="1"/>
    </xf>
    <xf numFmtId="164" fontId="14" fillId="0" borderId="2" xfId="0" applyNumberFormat="1" applyFont="1" applyFill="1" applyBorder="1" applyAlignment="1">
      <alignment horizontal="left" vertical="center" wrapText="1"/>
    </xf>
    <xf numFmtId="164" fontId="14" fillId="0" borderId="3" xfId="0" applyNumberFormat="1" applyFont="1" applyFill="1" applyBorder="1" applyAlignment="1">
      <alignment horizontal="left" vertical="center" wrapText="1"/>
    </xf>
    <xf numFmtId="4" fontId="5" fillId="5" borderId="2" xfId="1"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14" fillId="0" borderId="1" xfId="1" applyNumberFormat="1" applyFont="1" applyFill="1" applyBorder="1" applyAlignment="1">
      <alignment horizontal="left" vertical="center"/>
    </xf>
    <xf numFmtId="2" fontId="5" fillId="0" borderId="1" xfId="0" applyNumberFormat="1" applyFont="1" applyFill="1" applyBorder="1" applyAlignment="1">
      <alignment horizontal="center" vertical="center" wrapText="1"/>
    </xf>
    <xf numFmtId="49" fontId="17" fillId="9" borderId="1" xfId="1" applyNumberFormat="1" applyFont="1" applyFill="1" applyBorder="1" applyAlignment="1">
      <alignment horizontal="center" vertical="center"/>
    </xf>
    <xf numFmtId="49" fontId="17" fillId="3" borderId="1" xfId="1" applyNumberFormat="1" applyFont="1" applyFill="1" applyBorder="1" applyAlignment="1">
      <alignment horizontal="center" vertical="center"/>
    </xf>
    <xf numFmtId="49" fontId="6" fillId="9" borderId="1" xfId="1" applyNumberFormat="1" applyFont="1" applyFill="1" applyBorder="1" applyAlignment="1">
      <alignment horizontal="left" vertical="center" wrapText="1"/>
    </xf>
    <xf numFmtId="49" fontId="7" fillId="0" borderId="2" xfId="0" applyNumberFormat="1" applyFont="1" applyBorder="1" applyAlignment="1">
      <alignment horizontal="center" vertical="top" wrapText="1"/>
    </xf>
    <xf numFmtId="49" fontId="5" fillId="5" borderId="2" xfId="1" applyNumberFormat="1" applyFont="1" applyFill="1" applyBorder="1" applyAlignment="1">
      <alignment horizontal="center" vertical="center" wrapText="1"/>
    </xf>
    <xf numFmtId="49" fontId="5" fillId="5" borderId="1" xfId="1" applyNumberFormat="1" applyFont="1" applyFill="1" applyBorder="1" applyAlignment="1">
      <alignment horizontal="center" vertical="center"/>
    </xf>
    <xf numFmtId="49" fontId="14" fillId="10" borderId="1" xfId="1" applyNumberFormat="1" applyFont="1" applyFill="1" applyBorder="1" applyAlignment="1">
      <alignment horizontal="left" vertical="center" wrapText="1"/>
    </xf>
    <xf numFmtId="49" fontId="17" fillId="9" borderId="9" xfId="1" applyNumberFormat="1" applyFont="1" applyFill="1" applyBorder="1" applyAlignment="1">
      <alignment horizontal="center" vertical="center"/>
    </xf>
    <xf numFmtId="49" fontId="12" fillId="5" borderId="6" xfId="0" applyNumberFormat="1" applyFont="1" applyFill="1" applyBorder="1"/>
    <xf numFmtId="49" fontId="12" fillId="9" borderId="1" xfId="0" applyNumberFormat="1" applyFont="1" applyFill="1" applyBorder="1"/>
    <xf numFmtId="49" fontId="14" fillId="3" borderId="1" xfId="1" applyNumberFormat="1" applyFont="1" applyFill="1" applyBorder="1" applyAlignment="1">
      <alignment horizontal="center" vertical="center"/>
    </xf>
    <xf numFmtId="49" fontId="11" fillId="6" borderId="3" xfId="1" applyNumberFormat="1" applyFont="1" applyFill="1" applyBorder="1" applyAlignment="1">
      <alignment vertical="center"/>
    </xf>
    <xf numFmtId="49" fontId="17" fillId="0" borderId="3" xfId="1" applyNumberFormat="1" applyFont="1" applyFill="1" applyBorder="1" applyAlignment="1">
      <alignment vertical="center"/>
    </xf>
    <xf numFmtId="49" fontId="5" fillId="0" borderId="6" xfId="1" applyNumberFormat="1" applyFont="1" applyFill="1" applyBorder="1" applyAlignment="1">
      <alignment horizontal="center" vertical="center"/>
    </xf>
    <xf numFmtId="49" fontId="5" fillId="0" borderId="6" xfId="1" applyNumberFormat="1" applyFont="1" applyFill="1" applyBorder="1" applyAlignment="1">
      <alignment horizontal="left" vertical="center"/>
    </xf>
    <xf numFmtId="164" fontId="5" fillId="6" borderId="3" xfId="1" applyNumberFormat="1" applyFont="1" applyFill="1" applyBorder="1" applyAlignment="1">
      <alignment vertical="center"/>
    </xf>
    <xf numFmtId="164" fontId="5" fillId="9" borderId="1" xfId="0" applyNumberFormat="1" applyFont="1" applyFill="1" applyBorder="1" applyAlignment="1">
      <alignment horizontal="center" vertical="center" wrapText="1"/>
    </xf>
    <xf numFmtId="2" fontId="5" fillId="0" borderId="6" xfId="0" applyNumberFormat="1" applyFont="1" applyFill="1" applyBorder="1" applyAlignment="1">
      <alignment horizontal="center" vertical="center" wrapText="1"/>
    </xf>
    <xf numFmtId="164" fontId="38" fillId="5" borderId="1" xfId="0" applyNumberFormat="1" applyFont="1" applyFill="1" applyBorder="1" applyAlignment="1">
      <alignment horizontal="center" vertical="center" wrapText="1"/>
    </xf>
    <xf numFmtId="164" fontId="5" fillId="0" borderId="3" xfId="1" applyNumberFormat="1" applyFont="1" applyFill="1" applyBorder="1" applyAlignment="1">
      <alignment vertical="center"/>
    </xf>
    <xf numFmtId="2" fontId="5" fillId="9" borderId="1" xfId="0" applyNumberFormat="1" applyFont="1" applyFill="1" applyBorder="1" applyAlignment="1">
      <alignment horizontal="center" vertical="center" wrapText="1"/>
    </xf>
    <xf numFmtId="164" fontId="11" fillId="4" borderId="3" xfId="1" applyNumberFormat="1" applyFont="1" applyFill="1" applyBorder="1" applyAlignment="1">
      <alignment horizontal="left" vertical="center" wrapText="1"/>
    </xf>
    <xf numFmtId="164" fontId="14" fillId="0" borderId="3" xfId="0" applyNumberFormat="1" applyFont="1" applyFill="1" applyBorder="1" applyAlignment="1">
      <alignment horizontal="left" vertical="center" wrapText="1"/>
    </xf>
    <xf numFmtId="164" fontId="14" fillId="0" borderId="1" xfId="1" applyNumberFormat="1" applyFont="1" applyFill="1" applyBorder="1" applyAlignment="1">
      <alignment horizontal="left" vertical="center"/>
    </xf>
    <xf numFmtId="164" fontId="5" fillId="0" borderId="1" xfId="0" applyNumberFormat="1" applyFont="1" applyFill="1" applyBorder="1" applyAlignment="1">
      <alignment horizontal="center" vertical="center" wrapText="1"/>
    </xf>
    <xf numFmtId="2" fontId="38" fillId="0" borderId="1" xfId="0" applyNumberFormat="1" applyFont="1" applyFill="1" applyBorder="1" applyAlignment="1">
      <alignment horizontal="center" vertical="center" wrapText="1"/>
    </xf>
    <xf numFmtId="2" fontId="12" fillId="0" borderId="0" xfId="0" applyNumberFormat="1" applyFont="1" applyFill="1"/>
    <xf numFmtId="2" fontId="5" fillId="0" borderId="2" xfId="0" applyNumberFormat="1" applyFont="1" applyFill="1" applyBorder="1" applyAlignment="1">
      <alignment horizontal="center" vertical="center" wrapText="1"/>
    </xf>
    <xf numFmtId="2" fontId="5" fillId="0" borderId="1" xfId="1" applyNumberFormat="1" applyFont="1" applyFill="1" applyBorder="1" applyAlignment="1">
      <alignment horizontal="center" vertical="center" wrapText="1"/>
    </xf>
    <xf numFmtId="2" fontId="5" fillId="5" borderId="6" xfId="0" applyNumberFormat="1" applyFont="1" applyFill="1" applyBorder="1" applyAlignment="1">
      <alignment horizontal="center" vertical="center" wrapText="1"/>
    </xf>
    <xf numFmtId="2" fontId="5" fillId="9" borderId="2" xfId="0" applyNumberFormat="1" applyFont="1" applyFill="1" applyBorder="1" applyAlignment="1">
      <alignment horizontal="center" vertical="center" wrapText="1"/>
    </xf>
    <xf numFmtId="2" fontId="5" fillId="6" borderId="3" xfId="1" applyNumberFormat="1" applyFont="1" applyFill="1" applyBorder="1" applyAlignment="1">
      <alignment vertical="center"/>
    </xf>
    <xf numFmtId="2" fontId="5" fillId="0" borderId="3" xfId="1" applyNumberFormat="1" applyFont="1" applyFill="1" applyBorder="1" applyAlignment="1">
      <alignment vertical="center"/>
    </xf>
    <xf numFmtId="2" fontId="5" fillId="0" borderId="6" xfId="1" applyNumberFormat="1" applyFont="1" applyFill="1" applyBorder="1" applyAlignment="1">
      <alignment horizontal="center" vertical="center"/>
    </xf>
    <xf numFmtId="2" fontId="5" fillId="0" borderId="6" xfId="1" applyNumberFormat="1" applyFont="1" applyFill="1" applyBorder="1" applyAlignment="1">
      <alignment horizontal="left" vertical="center"/>
    </xf>
    <xf numFmtId="2" fontId="20" fillId="9" borderId="1" xfId="0" applyNumberFormat="1" applyFont="1" applyFill="1" applyBorder="1" applyAlignment="1">
      <alignment horizontal="center" vertical="center" wrapText="1"/>
    </xf>
    <xf numFmtId="4" fontId="0" fillId="0" borderId="0" xfId="0" applyNumberFormat="1" applyFont="1" applyBorder="1"/>
    <xf numFmtId="4" fontId="17" fillId="3" borderId="2" xfId="1" applyNumberFormat="1" applyFont="1" applyFill="1" applyBorder="1" applyAlignment="1">
      <alignment horizontal="center" vertical="center"/>
    </xf>
    <xf numFmtId="4" fontId="17" fillId="3" borderId="2" xfId="1" applyNumberFormat="1" applyFont="1" applyFill="1" applyBorder="1" applyAlignment="1">
      <alignment horizontal="center" vertical="center" wrapText="1"/>
    </xf>
    <xf numFmtId="4" fontId="7" fillId="0" borderId="2" xfId="0" applyNumberFormat="1" applyFont="1" applyBorder="1" applyAlignment="1">
      <alignment horizontal="left" vertical="center" wrapText="1"/>
    </xf>
    <xf numFmtId="164" fontId="17" fillId="3" borderId="2" xfId="1" applyNumberFormat="1" applyFont="1" applyFill="1" applyBorder="1" applyAlignment="1">
      <alignment horizontal="center" vertical="center"/>
    </xf>
    <xf numFmtId="4" fontId="17" fillId="7" borderId="2" xfId="1" applyNumberFormat="1" applyFont="1" applyFill="1" applyBorder="1" applyAlignment="1">
      <alignment horizontal="center" vertical="center" wrapText="1"/>
    </xf>
    <xf numFmtId="4" fontId="5" fillId="6" borderId="2" xfId="1" applyNumberFormat="1" applyFont="1" applyFill="1" applyBorder="1" applyAlignment="1">
      <alignment horizontal="center" vertical="center" wrapText="1"/>
    </xf>
    <xf numFmtId="164" fontId="17" fillId="3" borderId="2" xfId="1" applyNumberFormat="1" applyFont="1" applyFill="1" applyBorder="1" applyAlignment="1">
      <alignment horizontal="center" vertical="center" wrapText="1"/>
    </xf>
    <xf numFmtId="164" fontId="7" fillId="0" borderId="2" xfId="1" applyNumberFormat="1" applyFont="1" applyFill="1" applyBorder="1" applyAlignment="1">
      <alignment horizontal="center" vertical="center" wrapText="1"/>
    </xf>
    <xf numFmtId="4" fontId="7" fillId="0" borderId="2" xfId="0" applyNumberFormat="1" applyFont="1" applyBorder="1" applyAlignment="1">
      <alignment horizontal="center" vertical="center" wrapText="1"/>
    </xf>
    <xf numFmtId="4" fontId="42" fillId="0" borderId="2" xfId="0" applyNumberFormat="1" applyFont="1" applyFill="1" applyBorder="1" applyAlignment="1">
      <alignment horizontal="center" vertical="center" wrapText="1"/>
    </xf>
    <xf numFmtId="4" fontId="43" fillId="0" borderId="2" xfId="0" applyNumberFormat="1" applyFont="1" applyFill="1" applyBorder="1" applyAlignment="1">
      <alignment horizontal="center" vertical="center" wrapText="1"/>
    </xf>
    <xf numFmtId="4" fontId="43" fillId="8" borderId="2" xfId="0" applyNumberFormat="1" applyFont="1" applyFill="1" applyBorder="1" applyAlignment="1">
      <alignment horizontal="center" vertical="center" wrapText="1"/>
    </xf>
    <xf numFmtId="164" fontId="7" fillId="6" borderId="3" xfId="0" applyNumberFormat="1" applyFont="1" applyFill="1" applyBorder="1" applyAlignment="1">
      <alignment horizontal="left" vertical="center" wrapText="1"/>
    </xf>
    <xf numFmtId="4" fontId="16" fillId="10" borderId="2" xfId="1" applyNumberFormat="1" applyFont="1" applyFill="1" applyBorder="1" applyAlignment="1">
      <alignment horizontal="center" vertical="center" wrapText="1"/>
    </xf>
    <xf numFmtId="4" fontId="10" fillId="4" borderId="3" xfId="1" applyNumberFormat="1" applyFont="1" applyFill="1" applyBorder="1" applyAlignment="1">
      <alignment horizontal="left" vertical="center" wrapText="1"/>
    </xf>
    <xf numFmtId="4" fontId="5" fillId="5" borderId="2" xfId="1" applyNumberFormat="1" applyFont="1" applyFill="1" applyBorder="1" applyAlignment="1">
      <alignment horizontal="left" vertical="center" wrapText="1" indent="2"/>
    </xf>
    <xf numFmtId="164" fontId="5" fillId="5" borderId="2" xfId="1" applyNumberFormat="1" applyFont="1" applyFill="1" applyBorder="1" applyAlignment="1">
      <alignment horizontal="center" vertical="center" wrapText="1"/>
    </xf>
    <xf numFmtId="4" fontId="10" fillId="4" borderId="8" xfId="1" applyNumberFormat="1" applyFont="1" applyFill="1" applyBorder="1" applyAlignment="1">
      <alignment horizontal="left" vertical="center" wrapText="1"/>
    </xf>
    <xf numFmtId="4" fontId="10" fillId="6" borderId="8" xfId="1" applyNumberFormat="1" applyFont="1" applyFill="1" applyBorder="1" applyAlignment="1">
      <alignment horizontal="left" vertical="center" wrapText="1"/>
    </xf>
    <xf numFmtId="4" fontId="7" fillId="5" borderId="7" xfId="1" applyNumberFormat="1" applyFont="1" applyFill="1" applyBorder="1" applyAlignment="1">
      <alignment horizontal="center" vertical="center" wrapText="1"/>
    </xf>
    <xf numFmtId="164" fontId="10" fillId="6" borderId="3" xfId="1" applyNumberFormat="1" applyFont="1" applyFill="1" applyBorder="1" applyAlignment="1">
      <alignment vertical="center"/>
    </xf>
    <xf numFmtId="4" fontId="10" fillId="6" borderId="3" xfId="1" applyNumberFormat="1" applyFont="1" applyFill="1" applyBorder="1" applyAlignment="1">
      <alignment horizontal="left" vertical="center" wrapText="1"/>
    </xf>
    <xf numFmtId="164" fontId="20" fillId="9" borderId="1" xfId="0" applyNumberFormat="1" applyFont="1" applyFill="1" applyBorder="1" applyAlignment="1">
      <alignment horizontal="center" vertical="center" wrapText="1"/>
    </xf>
    <xf numFmtId="164" fontId="20" fillId="3" borderId="1" xfId="1" applyNumberFormat="1" applyFont="1" applyFill="1" applyBorder="1" applyAlignment="1">
      <alignment horizontal="center" vertical="center" wrapText="1"/>
    </xf>
    <xf numFmtId="164" fontId="20" fillId="9" borderId="1" xfId="1" applyNumberFormat="1" applyFont="1" applyFill="1" applyBorder="1" applyAlignment="1">
      <alignment horizontal="center" vertical="center" wrapText="1"/>
    </xf>
    <xf numFmtId="166" fontId="14" fillId="9" borderId="1" xfId="1" applyNumberFormat="1" applyFont="1" applyFill="1" applyBorder="1" applyAlignment="1">
      <alignment horizontal="center" vertical="center" wrapText="1"/>
    </xf>
    <xf numFmtId="164" fontId="44" fillId="0" borderId="0" xfId="0" applyNumberFormat="1" applyFont="1" applyFill="1"/>
    <xf numFmtId="49" fontId="18" fillId="0" borderId="1" xfId="0" applyNumberFormat="1" applyFont="1" applyFill="1" applyBorder="1" applyAlignment="1">
      <alignment horizontal="center" vertical="center" wrapText="1"/>
    </xf>
    <xf numFmtId="164" fontId="43" fillId="0" borderId="1" xfId="0" applyNumberFormat="1" applyFont="1" applyFill="1" applyBorder="1" applyAlignment="1">
      <alignment horizontal="left" vertical="center" wrapText="1"/>
    </xf>
    <xf numFmtId="166" fontId="22" fillId="0" borderId="1" xfId="0" applyNumberFormat="1" applyFont="1" applyFill="1" applyBorder="1" applyAlignment="1">
      <alignment horizontal="center" vertical="center" wrapText="1"/>
    </xf>
    <xf numFmtId="164" fontId="3" fillId="0" borderId="1" xfId="0" applyNumberFormat="1" applyFont="1" applyFill="1" applyBorder="1" applyAlignment="1">
      <alignment wrapText="1"/>
    </xf>
    <xf numFmtId="164" fontId="44" fillId="5" borderId="0" xfId="0" applyNumberFormat="1" applyFont="1" applyFill="1" applyBorder="1"/>
    <xf numFmtId="164" fontId="44" fillId="0" borderId="0" xfId="0" applyNumberFormat="1" applyFont="1" applyFill="1" applyBorder="1"/>
    <xf numFmtId="4" fontId="25" fillId="0" borderId="2" xfId="0" applyNumberFormat="1" applyFont="1" applyFill="1" applyBorder="1" applyAlignment="1">
      <alignment horizontal="center" vertical="center" wrapText="1"/>
    </xf>
    <xf numFmtId="164" fontId="25" fillId="0" borderId="1" xfId="0" applyNumberFormat="1" applyFont="1" applyFill="1" applyBorder="1" applyAlignment="1">
      <alignment horizontal="center" vertical="center" wrapText="1"/>
    </xf>
    <xf numFmtId="2" fontId="25" fillId="0" borderId="2" xfId="0" applyNumberFormat="1" applyFont="1" applyFill="1" applyBorder="1" applyAlignment="1">
      <alignment horizontal="center" vertical="center" wrapText="1"/>
    </xf>
    <xf numFmtId="164" fontId="20" fillId="3" borderId="2" xfId="1" applyNumberFormat="1" applyFont="1" applyFill="1" applyBorder="1" applyAlignment="1">
      <alignment horizontal="center" vertical="center" wrapText="1"/>
    </xf>
    <xf numFmtId="2" fontId="16" fillId="9" borderId="1" xfId="1" applyNumberFormat="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2" fontId="27" fillId="0" borderId="2"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166" fontId="20" fillId="9" borderId="1" xfId="0" applyNumberFormat="1" applyFont="1" applyFill="1" applyBorder="1" applyAlignment="1">
      <alignment horizontal="center" vertical="center" wrapText="1"/>
    </xf>
    <xf numFmtId="166" fontId="16" fillId="0" borderId="1" xfId="0" applyNumberFormat="1" applyFont="1" applyFill="1" applyBorder="1" applyAlignment="1">
      <alignment horizontal="center" vertical="center" wrapText="1"/>
    </xf>
    <xf numFmtId="4" fontId="20" fillId="9" borderId="1" xfId="1" applyNumberFormat="1" applyFont="1" applyFill="1" applyBorder="1" applyAlignment="1">
      <alignment horizontal="center" vertical="center" wrapText="1"/>
    </xf>
    <xf numFmtId="4" fontId="27" fillId="0" borderId="1" xfId="0" applyNumberFormat="1" applyFont="1" applyFill="1" applyBorder="1" applyAlignment="1">
      <alignment horizontal="center" vertical="center" wrapText="1"/>
    </xf>
    <xf numFmtId="164" fontId="20" fillId="9" borderId="9" xfId="1" applyNumberFormat="1" applyFont="1" applyFill="1" applyBorder="1" applyAlignment="1">
      <alignment horizontal="center" vertical="center" wrapText="1"/>
    </xf>
    <xf numFmtId="2" fontId="20" fillId="9" borderId="9" xfId="1" applyNumberFormat="1" applyFont="1" applyFill="1" applyBorder="1" applyAlignment="1">
      <alignment horizontal="center" vertical="center" wrapText="1"/>
    </xf>
    <xf numFmtId="49" fontId="13" fillId="9" borderId="9" xfId="1" applyNumberFormat="1" applyFont="1" applyFill="1" applyBorder="1" applyAlignment="1">
      <alignment horizontal="center" vertical="center" wrapText="1"/>
    </xf>
    <xf numFmtId="166" fontId="20" fillId="9" borderId="9" xfId="1" applyNumberFormat="1" applyFont="1" applyFill="1" applyBorder="1" applyAlignment="1">
      <alignment horizontal="center" vertical="center" wrapText="1"/>
    </xf>
    <xf numFmtId="2" fontId="20" fillId="9" borderId="9" xfId="0" applyNumberFormat="1" applyFont="1" applyFill="1" applyBorder="1" applyAlignment="1">
      <alignment horizontal="center" vertical="center" wrapText="1"/>
    </xf>
    <xf numFmtId="2" fontId="27" fillId="0" borderId="1" xfId="0" applyNumberFormat="1" applyFont="1" applyFill="1" applyBorder="1" applyAlignment="1">
      <alignment horizontal="center" vertical="center" wrapText="1"/>
    </xf>
    <xf numFmtId="4" fontId="42" fillId="0" borderId="1" xfId="0" applyNumberFormat="1" applyFont="1" applyFill="1" applyBorder="1" applyAlignment="1">
      <alignment horizontal="center" vertical="center" wrapText="1"/>
    </xf>
    <xf numFmtId="4" fontId="43" fillId="0" borderId="1" xfId="0" applyNumberFormat="1" applyFont="1" applyFill="1" applyBorder="1" applyAlignment="1">
      <alignment horizontal="center" vertical="center" wrapText="1"/>
    </xf>
    <xf numFmtId="164" fontId="19" fillId="0" borderId="4" xfId="0" applyNumberFormat="1" applyFont="1" applyFill="1" applyBorder="1" applyAlignment="1">
      <alignment wrapText="1"/>
    </xf>
    <xf numFmtId="164" fontId="5" fillId="0" borderId="4" xfId="0" applyNumberFormat="1" applyFont="1" applyFill="1" applyBorder="1" applyAlignment="1">
      <alignment wrapText="1"/>
    </xf>
    <xf numFmtId="49" fontId="20" fillId="6" borderId="6" xfId="1" applyNumberFormat="1" applyFont="1" applyFill="1" applyBorder="1" applyAlignment="1">
      <alignment horizontal="center" vertical="center" wrapText="1"/>
    </xf>
    <xf numFmtId="164" fontId="20" fillId="9" borderId="6" xfId="0" applyNumberFormat="1" applyFont="1" applyFill="1" applyBorder="1" applyAlignment="1">
      <alignment horizontal="center" vertical="center" wrapText="1"/>
    </xf>
    <xf numFmtId="2" fontId="20" fillId="9" borderId="6" xfId="0" applyNumberFormat="1" applyFont="1" applyFill="1" applyBorder="1" applyAlignment="1">
      <alignment horizontal="center" vertical="center" wrapText="1"/>
    </xf>
    <xf numFmtId="49" fontId="5" fillId="0" borderId="9" xfId="1" applyNumberFormat="1" applyFont="1" applyFill="1" applyBorder="1" applyAlignment="1">
      <alignment horizontal="center" vertical="center" wrapText="1"/>
    </xf>
    <xf numFmtId="4" fontId="41" fillId="0" borderId="1" xfId="1" applyNumberFormat="1" applyFont="1" applyFill="1" applyBorder="1" applyAlignment="1">
      <alignment horizontal="center" vertical="center" wrapText="1"/>
    </xf>
    <xf numFmtId="166" fontId="16" fillId="0" borderId="1" xfId="1" applyNumberFormat="1" applyFont="1" applyFill="1" applyBorder="1" applyAlignment="1">
      <alignment horizontal="center" vertical="center"/>
    </xf>
    <xf numFmtId="164" fontId="27" fillId="0" borderId="1" xfId="1" applyNumberFormat="1" applyFont="1" applyFill="1" applyBorder="1" applyAlignment="1">
      <alignment horizontal="center" vertical="center" wrapText="1"/>
    </xf>
    <xf numFmtId="2" fontId="16" fillId="10" borderId="1" xfId="1" applyNumberFormat="1" applyFont="1" applyFill="1" applyBorder="1" applyAlignment="1">
      <alignment horizontal="center" vertical="center" wrapText="1"/>
    </xf>
    <xf numFmtId="164" fontId="16" fillId="10" borderId="1" xfId="1" applyNumberFormat="1" applyFont="1" applyFill="1" applyBorder="1" applyAlignment="1">
      <alignment horizontal="center" vertical="center" wrapText="1"/>
    </xf>
    <xf numFmtId="2" fontId="5" fillId="0" borderId="6" xfId="1" applyNumberFormat="1" applyFont="1" applyFill="1" applyBorder="1" applyAlignment="1">
      <alignment horizontal="center" vertical="center" wrapText="1"/>
    </xf>
    <xf numFmtId="4" fontId="20" fillId="10" borderId="1" xfId="1" applyNumberFormat="1" applyFont="1" applyFill="1" applyBorder="1" applyAlignment="1">
      <alignment horizontal="center" vertical="center" wrapText="1"/>
    </xf>
    <xf numFmtId="164" fontId="20" fillId="10" borderId="1" xfId="1" applyNumberFormat="1" applyFont="1" applyFill="1" applyBorder="1" applyAlignment="1">
      <alignment horizontal="center" vertical="center" wrapText="1"/>
    </xf>
    <xf numFmtId="2" fontId="20" fillId="10" borderId="1" xfId="1" applyNumberFormat="1" applyFont="1" applyFill="1" applyBorder="1" applyAlignment="1">
      <alignment horizontal="center" vertical="center" wrapText="1"/>
    </xf>
    <xf numFmtId="4" fontId="11" fillId="4" borderId="4" xfId="1" applyNumberFormat="1" applyFont="1" applyFill="1" applyBorder="1" applyAlignment="1">
      <alignment horizontal="left" vertical="center" wrapText="1"/>
    </xf>
    <xf numFmtId="166" fontId="20" fillId="9" borderId="1" xfId="1" applyNumberFormat="1" applyFont="1" applyFill="1" applyBorder="1" applyAlignment="1">
      <alignment horizontal="center" vertical="center"/>
    </xf>
    <xf numFmtId="164" fontId="45" fillId="9" borderId="1" xfId="0" applyNumberFormat="1" applyFont="1" applyFill="1" applyBorder="1" applyAlignment="1">
      <alignment horizontal="center" vertical="center"/>
    </xf>
    <xf numFmtId="164" fontId="20" fillId="9" borderId="1" xfId="1" applyNumberFormat="1" applyFont="1" applyFill="1" applyBorder="1" applyAlignment="1">
      <alignment horizontal="center" vertical="center"/>
    </xf>
    <xf numFmtId="2" fontId="20" fillId="9" borderId="1" xfId="1" applyNumberFormat="1" applyFont="1" applyFill="1" applyBorder="1" applyAlignment="1">
      <alignment horizontal="center" vertical="center" wrapText="1"/>
    </xf>
    <xf numFmtId="4" fontId="27" fillId="0" borderId="3" xfId="0" applyNumberFormat="1" applyFont="1" applyFill="1" applyBorder="1" applyAlignment="1">
      <alignment horizontal="center" vertical="center" wrapText="1"/>
    </xf>
    <xf numFmtId="49" fontId="11" fillId="0" borderId="9" xfId="1" applyNumberFormat="1" applyFont="1" applyFill="1" applyBorder="1" applyAlignment="1">
      <alignment horizontal="center" vertical="center" wrapText="1"/>
    </xf>
    <xf numFmtId="2" fontId="5" fillId="0" borderId="1" xfId="0" applyNumberFormat="1" applyFont="1" applyBorder="1" applyAlignment="1">
      <alignment horizontal="center" vertical="center" wrapText="1"/>
    </xf>
    <xf numFmtId="164" fontId="20" fillId="9" borderId="9" xfId="0" applyNumberFormat="1" applyFont="1" applyFill="1" applyBorder="1" applyAlignment="1">
      <alignment horizontal="center" vertical="center" wrapText="1"/>
    </xf>
    <xf numFmtId="164" fontId="27" fillId="5" borderId="1" xfId="1" applyNumberFormat="1" applyFont="1" applyFill="1" applyBorder="1" applyAlignment="1">
      <alignment horizontal="center" vertical="center"/>
    </xf>
    <xf numFmtId="4" fontId="6" fillId="9" borderId="1" xfId="1" applyNumberFormat="1" applyFont="1" applyFill="1" applyBorder="1" applyAlignment="1">
      <alignment horizontal="center" vertical="center" wrapText="1"/>
    </xf>
    <xf numFmtId="4" fontId="27" fillId="0" borderId="1" xfId="1" applyNumberFormat="1" applyFont="1" applyFill="1" applyBorder="1" applyAlignment="1">
      <alignment horizontal="center" vertical="center" wrapText="1"/>
    </xf>
    <xf numFmtId="2" fontId="27" fillId="0" borderId="1" xfId="0" applyNumberFormat="1" applyFont="1" applyFill="1" applyBorder="1" applyAlignment="1">
      <alignment horizontal="center" vertical="center"/>
    </xf>
    <xf numFmtId="2" fontId="20" fillId="9" borderId="1" xfId="1" applyNumberFormat="1" applyFont="1" applyFill="1" applyBorder="1" applyAlignment="1">
      <alignment horizontal="center" vertical="center"/>
    </xf>
    <xf numFmtId="164" fontId="20" fillId="5" borderId="1" xfId="1" applyNumberFormat="1" applyFont="1" applyFill="1" applyBorder="1" applyAlignment="1">
      <alignment horizontal="center" vertical="center"/>
    </xf>
    <xf numFmtId="2" fontId="27" fillId="5" borderId="1" xfId="1" applyNumberFormat="1" applyFont="1" applyFill="1" applyBorder="1" applyAlignment="1">
      <alignment horizontal="center" vertical="center"/>
    </xf>
    <xf numFmtId="164" fontId="20" fillId="9" borderId="2" xfId="1" applyNumberFormat="1" applyFont="1" applyFill="1" applyBorder="1" applyAlignment="1">
      <alignment horizontal="center" vertical="center"/>
    </xf>
    <xf numFmtId="49" fontId="16" fillId="5" borderId="9" xfId="1" applyNumberFormat="1" applyFont="1" applyFill="1" applyBorder="1" applyAlignment="1">
      <alignment horizontal="center" vertical="center" wrapText="1"/>
    </xf>
    <xf numFmtId="4" fontId="41" fillId="5" borderId="1" xfId="0" applyNumberFormat="1" applyFont="1" applyFill="1" applyBorder="1" applyAlignment="1">
      <alignment horizontal="center" vertical="center" wrapText="1"/>
    </xf>
    <xf numFmtId="166" fontId="20" fillId="3" borderId="1" xfId="0" applyNumberFormat="1" applyFont="1" applyFill="1" applyBorder="1" applyAlignment="1">
      <alignment horizontal="center" vertical="center" wrapText="1"/>
    </xf>
    <xf numFmtId="166" fontId="20" fillId="10"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2" fontId="43" fillId="5" borderId="9" xfId="0" applyNumberFormat="1" applyFont="1" applyFill="1" applyBorder="1" applyAlignment="1">
      <alignment horizontal="left" vertical="center" wrapText="1"/>
    </xf>
    <xf numFmtId="49" fontId="10" fillId="5" borderId="1" xfId="1" applyNumberFormat="1" applyFont="1" applyFill="1" applyBorder="1" applyAlignment="1">
      <alignment horizontal="center" vertical="center" wrapText="1"/>
    </xf>
    <xf numFmtId="166" fontId="22" fillId="5" borderId="1" xfId="1" applyNumberFormat="1" applyFont="1" applyFill="1" applyBorder="1" applyAlignment="1">
      <alignment horizontal="center" vertical="center"/>
    </xf>
    <xf numFmtId="2" fontId="25" fillId="0" borderId="1" xfId="0" applyNumberFormat="1" applyFont="1" applyFill="1" applyBorder="1" applyAlignment="1">
      <alignment horizontal="center" vertical="center" wrapText="1"/>
    </xf>
    <xf numFmtId="164" fontId="25" fillId="5" borderId="6" xfId="1" applyNumberFormat="1" applyFont="1" applyFill="1" applyBorder="1" applyAlignment="1">
      <alignment horizontal="center" vertical="center" wrapText="1"/>
    </xf>
    <xf numFmtId="164" fontId="21" fillId="5" borderId="0" xfId="0" applyNumberFormat="1" applyFont="1" applyFill="1"/>
    <xf numFmtId="164" fontId="21" fillId="0" borderId="1" xfId="0" applyNumberFormat="1" applyFont="1" applyFill="1" applyBorder="1"/>
    <xf numFmtId="164" fontId="18" fillId="0" borderId="1" xfId="0" applyNumberFormat="1" applyFont="1" applyFill="1" applyBorder="1" applyAlignment="1">
      <alignment horizontal="left" vertical="center" wrapText="1"/>
    </xf>
    <xf numFmtId="49" fontId="43" fillId="0" borderId="1" xfId="1" applyNumberFormat="1" applyFont="1" applyFill="1" applyBorder="1" applyAlignment="1">
      <alignment horizontal="center" vertical="center" wrapText="1"/>
    </xf>
    <xf numFmtId="166" fontId="25" fillId="0" borderId="1" xfId="1" applyNumberFormat="1" applyFont="1" applyFill="1" applyBorder="1" applyAlignment="1">
      <alignment horizontal="center" vertical="center"/>
    </xf>
    <xf numFmtId="4" fontId="25" fillId="0" borderId="2" xfId="1" applyNumberFormat="1" applyFont="1" applyFill="1" applyBorder="1" applyAlignment="1">
      <alignment horizontal="center" vertical="center" wrapText="1"/>
    </xf>
    <xf numFmtId="164" fontId="21" fillId="0" borderId="4" xfId="0" applyNumberFormat="1" applyFont="1" applyFill="1" applyBorder="1"/>
    <xf numFmtId="164" fontId="46" fillId="0" borderId="1" xfId="0" applyNumberFormat="1" applyFont="1" applyFill="1" applyBorder="1" applyAlignment="1">
      <alignment wrapText="1"/>
    </xf>
    <xf numFmtId="164" fontId="33" fillId="0" borderId="0" xfId="0" applyNumberFormat="1" applyFont="1" applyFill="1" applyBorder="1"/>
    <xf numFmtId="4" fontId="21" fillId="0" borderId="0" xfId="0" applyNumberFormat="1" applyFont="1" applyFill="1"/>
    <xf numFmtId="166" fontId="25" fillId="0" borderId="1" xfId="0" applyNumberFormat="1" applyFont="1" applyFill="1" applyBorder="1" applyAlignment="1">
      <alignment horizontal="center" vertical="center" wrapText="1"/>
    </xf>
    <xf numFmtId="164" fontId="21" fillId="0" borderId="0" xfId="0" applyNumberFormat="1" applyFont="1" applyFill="1"/>
    <xf numFmtId="164" fontId="25" fillId="5" borderId="1" xfId="1" applyNumberFormat="1" applyFont="1" applyFill="1" applyBorder="1" applyAlignment="1">
      <alignment horizontal="center" vertical="center"/>
    </xf>
    <xf numFmtId="164" fontId="43" fillId="0" borderId="6" xfId="0" applyNumberFormat="1" applyFont="1" applyFill="1" applyBorder="1" applyAlignment="1">
      <alignment horizontal="left" vertical="center" wrapText="1"/>
    </xf>
    <xf numFmtId="49" fontId="18"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4" fontId="25" fillId="0" borderId="6" xfId="0" applyNumberFormat="1" applyFont="1" applyFill="1" applyBorder="1" applyAlignment="1">
      <alignment horizontal="center" vertical="center" wrapText="1"/>
    </xf>
    <xf numFmtId="49" fontId="43" fillId="5" borderId="1" xfId="1" applyNumberFormat="1" applyFont="1" applyFill="1" applyBorder="1" applyAlignment="1">
      <alignment horizontal="left" vertical="center"/>
    </xf>
    <xf numFmtId="2" fontId="25" fillId="5" borderId="1" xfId="1" applyNumberFormat="1" applyFont="1" applyFill="1" applyBorder="1" applyAlignment="1">
      <alignment horizontal="center" vertical="center"/>
    </xf>
    <xf numFmtId="164" fontId="25" fillId="5" borderId="2" xfId="1" applyNumberFormat="1" applyFont="1" applyFill="1" applyBorder="1" applyAlignment="1">
      <alignment horizontal="center" vertical="center"/>
    </xf>
    <xf numFmtId="164" fontId="22" fillId="0" borderId="1" xfId="0" applyNumberFormat="1" applyFont="1" applyFill="1" applyBorder="1" applyAlignment="1">
      <alignment horizontal="left" vertical="center" wrapText="1"/>
    </xf>
    <xf numFmtId="4" fontId="25" fillId="5" borderId="2" xfId="0" applyNumberFormat="1" applyFont="1" applyFill="1" applyBorder="1" applyAlignment="1">
      <alignment horizontal="center" vertical="center" wrapText="1"/>
    </xf>
    <xf numFmtId="4" fontId="25" fillId="0" borderId="1" xfId="1"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6" fontId="5" fillId="0" borderId="1" xfId="0" applyNumberFormat="1" applyFont="1" applyBorder="1" applyAlignment="1">
      <alignment horizontal="center" vertical="center"/>
    </xf>
    <xf numFmtId="0" fontId="16" fillId="5" borderId="1" xfId="0" applyFont="1" applyFill="1" applyBorder="1" applyAlignment="1">
      <alignment horizontal="center" vertical="center" wrapText="1"/>
    </xf>
    <xf numFmtId="166" fontId="16" fillId="5"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wrapText="1"/>
    </xf>
    <xf numFmtId="4" fontId="20" fillId="10" borderId="2" xfId="1" applyNumberFormat="1" applyFont="1" applyFill="1" applyBorder="1" applyAlignment="1">
      <alignment horizontal="center" vertical="center" wrapText="1"/>
    </xf>
    <xf numFmtId="164" fontId="20" fillId="9" borderId="1" xfId="1" applyNumberFormat="1" applyFont="1" applyFill="1" applyBorder="1" applyAlignment="1">
      <alignment horizontal="center"/>
    </xf>
    <xf numFmtId="49" fontId="5"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4" fontId="5" fillId="5" borderId="2" xfId="1"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164" fontId="0" fillId="4" borderId="0" xfId="0" applyNumberFormat="1" applyFill="1" applyBorder="1"/>
    <xf numFmtId="49" fontId="47" fillId="11" borderId="13" xfId="0" applyNumberFormat="1" applyFont="1" applyFill="1" applyBorder="1" applyAlignment="1">
      <alignment horizontal="center" vertical="center" wrapText="1"/>
    </xf>
    <xf numFmtId="164" fontId="47" fillId="11" borderId="13" xfId="0" applyNumberFormat="1" applyFont="1" applyFill="1" applyBorder="1" applyAlignment="1">
      <alignment horizontal="left" vertical="center" wrapText="1"/>
    </xf>
    <xf numFmtId="164" fontId="47" fillId="11" borderId="13" xfId="0" applyNumberFormat="1" applyFont="1" applyFill="1" applyBorder="1" applyAlignment="1">
      <alignment horizontal="center" vertical="center" wrapText="1"/>
    </xf>
    <xf numFmtId="164" fontId="17" fillId="11" borderId="1" xfId="0" applyNumberFormat="1" applyFont="1" applyFill="1" applyBorder="1" applyAlignment="1">
      <alignment horizontal="left" vertical="center" wrapText="1"/>
    </xf>
    <xf numFmtId="49" fontId="16" fillId="11" borderId="1" xfId="0" applyNumberFormat="1" applyFont="1" applyFill="1" applyBorder="1" applyAlignment="1">
      <alignment horizontal="center" vertical="center" wrapText="1"/>
    </xf>
    <xf numFmtId="164" fontId="47" fillId="11" borderId="1" xfId="0" applyNumberFormat="1" applyFont="1" applyFill="1" applyBorder="1" applyAlignment="1">
      <alignment horizontal="center" vertical="center" wrapText="1"/>
    </xf>
    <xf numFmtId="2" fontId="48" fillId="11" borderId="1" xfId="0" applyNumberFormat="1" applyFont="1" applyFill="1" applyBorder="1" applyAlignment="1">
      <alignment horizontal="center" vertical="center" wrapText="1"/>
    </xf>
    <xf numFmtId="164" fontId="47" fillId="11" borderId="1" xfId="0" applyNumberFormat="1" applyFont="1" applyFill="1" applyBorder="1" applyAlignment="1">
      <alignment horizontal="left" vertical="center" wrapText="1"/>
    </xf>
    <xf numFmtId="4" fontId="49" fillId="11" borderId="1" xfId="0" applyNumberFormat="1" applyFont="1" applyFill="1" applyBorder="1" applyAlignment="1">
      <alignment horizontal="center" vertical="center" wrapText="1"/>
    </xf>
    <xf numFmtId="49" fontId="47" fillId="11" borderId="1" xfId="0" applyNumberFormat="1" applyFont="1" applyFill="1" applyBorder="1" applyAlignment="1">
      <alignment horizontal="center" vertical="center" wrapText="1"/>
    </xf>
    <xf numFmtId="164" fontId="19" fillId="0" borderId="6" xfId="0" applyNumberFormat="1" applyFont="1" applyFill="1" applyBorder="1" applyAlignment="1">
      <alignment vertical="top" wrapText="1"/>
    </xf>
    <xf numFmtId="2" fontId="25" fillId="0" borderId="1" xfId="0" applyNumberFormat="1" applyFont="1" applyFill="1" applyBorder="1" applyAlignment="1">
      <alignment horizontal="center" vertical="center"/>
    </xf>
    <xf numFmtId="4" fontId="25" fillId="5" borderId="1" xfId="1" applyNumberFormat="1" applyFont="1" applyFill="1" applyBorder="1" applyAlignment="1">
      <alignment horizontal="center" vertical="center"/>
    </xf>
    <xf numFmtId="164" fontId="5" fillId="0" borderId="1" xfId="0" applyNumberFormat="1" applyFont="1" applyFill="1" applyBorder="1" applyAlignment="1">
      <alignment horizontal="center" vertical="center" wrapText="1"/>
    </xf>
    <xf numFmtId="0" fontId="51" fillId="0" borderId="1" xfId="0" applyFont="1" applyBorder="1" applyAlignment="1">
      <alignment horizontal="center" vertical="center" wrapText="1"/>
    </xf>
    <xf numFmtId="0" fontId="51" fillId="0" borderId="1" xfId="0" applyFont="1" applyFill="1" applyBorder="1" applyAlignment="1">
      <alignment horizontal="center" vertical="center" wrapText="1"/>
    </xf>
    <xf numFmtId="4" fontId="7" fillId="0" borderId="1" xfId="3" applyNumberFormat="1" applyFont="1" applyFill="1" applyBorder="1" applyAlignment="1" applyProtection="1">
      <alignment horizontal="center" vertical="center" wrapText="1"/>
    </xf>
    <xf numFmtId="167" fontId="5" fillId="0" borderId="1" xfId="3" applyNumberFormat="1" applyFont="1" applyFill="1" applyBorder="1" applyAlignment="1" applyProtection="1">
      <alignment vertical="center" wrapText="1"/>
    </xf>
    <xf numFmtId="49" fontId="5" fillId="0" borderId="1" xfId="3" applyNumberFormat="1" applyFont="1" applyFill="1" applyBorder="1" applyAlignment="1" applyProtection="1">
      <alignment vertical="center" wrapText="1"/>
    </xf>
    <xf numFmtId="0" fontId="51" fillId="0" borderId="1" xfId="0" applyFont="1" applyFill="1" applyBorder="1" applyAlignment="1">
      <alignment horizontal="left" vertical="top" wrapText="1"/>
    </xf>
    <xf numFmtId="167" fontId="5" fillId="0" borderId="16" xfId="3" applyNumberFormat="1" applyFont="1" applyFill="1" applyBorder="1" applyAlignment="1" applyProtection="1">
      <alignment vertical="center" wrapText="1"/>
    </xf>
    <xf numFmtId="4" fontId="7" fillId="0" borderId="16" xfId="3" applyNumberFormat="1" applyFont="1" applyFill="1" applyBorder="1" applyAlignment="1" applyProtection="1">
      <alignment horizontal="right" vertical="center" wrapText="1"/>
    </xf>
    <xf numFmtId="4" fontId="7" fillId="0" borderId="1" xfId="3" applyNumberFormat="1" applyFont="1" applyFill="1" applyBorder="1" applyAlignment="1" applyProtection="1">
      <alignment horizontal="right" vertical="center" wrapText="1"/>
    </xf>
    <xf numFmtId="4" fontId="52" fillId="5" borderId="1" xfId="0" applyNumberFormat="1" applyFont="1" applyFill="1" applyBorder="1" applyAlignment="1" applyProtection="1">
      <alignment horizontal="center" vertical="center" wrapText="1"/>
    </xf>
    <xf numFmtId="4" fontId="52" fillId="5" borderId="17" xfId="0" applyNumberFormat="1" applyFont="1" applyFill="1" applyBorder="1" applyAlignment="1" applyProtection="1">
      <alignment horizontal="center" vertical="center" wrapText="1"/>
    </xf>
    <xf numFmtId="4" fontId="52" fillId="5" borderId="14" xfId="0" applyNumberFormat="1" applyFont="1" applyFill="1" applyBorder="1" applyAlignment="1" applyProtection="1">
      <alignment horizontal="center" vertical="center" wrapText="1"/>
    </xf>
    <xf numFmtId="164" fontId="5" fillId="0" borderId="1" xfId="0" applyNumberFormat="1" applyFont="1" applyFill="1" applyBorder="1" applyAlignment="1">
      <alignment horizontal="center" vertical="center" wrapText="1"/>
    </xf>
    <xf numFmtId="0" fontId="51" fillId="5" borderId="1" xfId="0" applyFont="1" applyFill="1" applyBorder="1" applyAlignment="1">
      <alignment horizontal="center" vertical="center" wrapText="1"/>
    </xf>
    <xf numFmtId="0" fontId="5" fillId="5" borderId="1" xfId="1" applyNumberFormat="1" applyFont="1" applyFill="1" applyBorder="1" applyAlignment="1">
      <alignment horizontal="center" vertical="center" wrapText="1"/>
    </xf>
    <xf numFmtId="4" fontId="25" fillId="5" borderId="6" xfId="1" applyNumberFormat="1" applyFont="1" applyFill="1" applyBorder="1" applyAlignment="1">
      <alignment horizontal="center" vertical="center" wrapText="1"/>
    </xf>
    <xf numFmtId="166" fontId="5" fillId="0" borderId="6" xfId="0" applyNumberFormat="1" applyFont="1" applyBorder="1" applyAlignment="1">
      <alignment horizontal="center" vertical="center"/>
    </xf>
    <xf numFmtId="0" fontId="16" fillId="5" borderId="6" xfId="0" applyFont="1" applyFill="1" applyBorder="1" applyAlignment="1">
      <alignment horizontal="center" vertical="center" wrapText="1"/>
    </xf>
    <xf numFmtId="4" fontId="20" fillId="9" borderId="6" xfId="1" applyNumberFormat="1" applyFont="1" applyFill="1" applyBorder="1" applyAlignment="1">
      <alignment horizontal="center" vertical="center"/>
    </xf>
    <xf numFmtId="164"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64" fontId="19" fillId="5" borderId="6" xfId="0" applyNumberFormat="1" applyFont="1" applyFill="1" applyBorder="1" applyAlignment="1">
      <alignment wrapText="1"/>
    </xf>
    <xf numFmtId="0" fontId="5" fillId="0" borderId="1" xfId="0" applyFont="1" applyFill="1" applyBorder="1" applyAlignment="1">
      <alignment horizontal="center" vertical="center" wrapText="1"/>
    </xf>
    <xf numFmtId="4" fontId="20" fillId="9" borderId="2" xfId="0" applyNumberFormat="1" applyFont="1" applyFill="1" applyBorder="1" applyAlignment="1">
      <alignment horizontal="center" vertical="center" wrapText="1"/>
    </xf>
    <xf numFmtId="0" fontId="5" fillId="0" borderId="1" xfId="0" applyFont="1" applyBorder="1" applyAlignment="1">
      <alignment vertical="center" wrapText="1"/>
    </xf>
    <xf numFmtId="0" fontId="51" fillId="0" borderId="18" xfId="0" applyFont="1" applyBorder="1" applyAlignment="1">
      <alignment horizontal="center" vertical="center" wrapText="1"/>
    </xf>
    <xf numFmtId="166" fontId="16" fillId="5" borderId="1" xfId="0" applyNumberFormat="1" applyFont="1" applyFill="1" applyBorder="1" applyAlignment="1">
      <alignment horizontal="center" vertical="center" wrapText="1"/>
    </xf>
    <xf numFmtId="2" fontId="10" fillId="0" borderId="1" xfId="0" applyNumberFormat="1" applyFont="1" applyBorder="1" applyAlignment="1">
      <alignment horizontal="center" vertical="center" wrapText="1"/>
    </xf>
    <xf numFmtId="164" fontId="6" fillId="9" borderId="1" xfId="1" applyNumberFormat="1" applyFont="1" applyFill="1" applyBorder="1" applyAlignment="1">
      <alignment horizontal="center" vertical="center"/>
    </xf>
    <xf numFmtId="166" fontId="16" fillId="0" borderId="1" xfId="0" applyNumberFormat="1" applyFont="1" applyBorder="1" applyAlignment="1">
      <alignment horizontal="center" vertical="center" wrapText="1"/>
    </xf>
    <xf numFmtId="164" fontId="17" fillId="9" borderId="1" xfId="1" applyNumberFormat="1" applyFont="1" applyFill="1" applyBorder="1" applyAlignment="1">
      <alignment horizontal="left" vertical="center"/>
    </xf>
    <xf numFmtId="4" fontId="20" fillId="9" borderId="1" xfId="1" applyNumberFormat="1" applyFont="1" applyFill="1" applyBorder="1" applyAlignment="1">
      <alignment horizontal="center" vertical="center"/>
    </xf>
    <xf numFmtId="164" fontId="17" fillId="6" borderId="2" xfId="1"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7" fillId="9" borderId="2" xfId="1"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44" fillId="12" borderId="0" xfId="0" applyNumberFormat="1" applyFont="1" applyFill="1"/>
    <xf numFmtId="164" fontId="44" fillId="12" borderId="0" xfId="0" applyNumberFormat="1" applyFont="1" applyFill="1" applyBorder="1"/>
    <xf numFmtId="4" fontId="54" fillId="0" borderId="14" xfId="0" applyNumberFormat="1" applyFont="1" applyBorder="1" applyAlignment="1" applyProtection="1">
      <alignment horizontal="center" vertical="center" wrapText="1"/>
    </xf>
    <xf numFmtId="49" fontId="18" fillId="0" borderId="9" xfId="1" applyNumberFormat="1" applyFont="1" applyFill="1" applyBorder="1" applyAlignment="1">
      <alignment horizontal="center" vertical="center" wrapText="1"/>
    </xf>
    <xf numFmtId="164" fontId="18" fillId="0" borderId="9" xfId="1" applyNumberFormat="1" applyFont="1" applyFill="1" applyBorder="1" applyAlignment="1">
      <alignment horizontal="left" vertical="center" wrapText="1"/>
    </xf>
    <xf numFmtId="49" fontId="18" fillId="0" borderId="9" xfId="1" applyNumberFormat="1" applyFont="1" applyFill="1" applyBorder="1" applyAlignment="1">
      <alignment horizontal="left" vertical="center" wrapText="1"/>
    </xf>
    <xf numFmtId="166" fontId="22" fillId="0" borderId="9" xfId="1" applyNumberFormat="1" applyFont="1" applyFill="1" applyBorder="1" applyAlignment="1">
      <alignment horizontal="center" vertical="center" wrapText="1"/>
    </xf>
    <xf numFmtId="164" fontId="25" fillId="0" borderId="9" xfId="1" applyNumberFormat="1" applyFont="1" applyFill="1" applyBorder="1" applyAlignment="1">
      <alignment horizontal="center" vertical="center" wrapText="1"/>
    </xf>
    <xf numFmtId="2" fontId="25" fillId="0" borderId="7" xfId="1"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7" fillId="5" borderId="1" xfId="1" applyNumberFormat="1" applyFont="1" applyFill="1" applyBorder="1" applyAlignment="1">
      <alignment horizontal="center" vertical="center" wrapText="1"/>
    </xf>
    <xf numFmtId="49" fontId="10" fillId="5" borderId="9" xfId="1" applyNumberFormat="1" applyFont="1" applyFill="1" applyBorder="1" applyAlignment="1">
      <alignment horizontal="center" vertical="center" wrapText="1"/>
    </xf>
    <xf numFmtId="164" fontId="43" fillId="5" borderId="9" xfId="0" applyNumberFormat="1" applyFont="1" applyFill="1" applyBorder="1" applyAlignment="1">
      <alignment horizontal="left" vertical="center" wrapText="1"/>
    </xf>
    <xf numFmtId="4" fontId="25" fillId="5" borderId="1" xfId="0" applyNumberFormat="1" applyFont="1" applyFill="1" applyBorder="1" applyAlignment="1">
      <alignment horizontal="center" vertical="center" wrapText="1"/>
    </xf>
    <xf numFmtId="2" fontId="25" fillId="5" borderId="1" xfId="0" applyNumberFormat="1" applyFont="1" applyFill="1" applyBorder="1" applyAlignment="1">
      <alignment horizontal="center" vertical="center" wrapText="1"/>
    </xf>
    <xf numFmtId="4" fontId="25" fillId="5" borderId="8" xfId="1" applyNumberFormat="1" applyFont="1" applyFill="1" applyBorder="1" applyAlignment="1">
      <alignment horizontal="center" vertical="center" wrapText="1"/>
    </xf>
    <xf numFmtId="164" fontId="21" fillId="5" borderId="1" xfId="0" applyNumberFormat="1" applyFont="1" applyFill="1" applyBorder="1"/>
    <xf numFmtId="164" fontId="14" fillId="9" borderId="1" xfId="0" applyNumberFormat="1" applyFont="1" applyFill="1" applyBorder="1" applyAlignment="1">
      <alignment horizontal="center" vertical="center" wrapText="1"/>
    </xf>
    <xf numFmtId="2" fontId="14" fillId="9" borderId="1" xfId="0" applyNumberFormat="1" applyFont="1" applyFill="1" applyBorder="1" applyAlignment="1">
      <alignment horizontal="center" vertical="center" wrapText="1"/>
    </xf>
    <xf numFmtId="164" fontId="18" fillId="5" borderId="1" xfId="0" applyNumberFormat="1" applyFont="1" applyFill="1" applyBorder="1" applyAlignment="1">
      <alignment horizontal="left" vertical="center" wrapText="1"/>
    </xf>
    <xf numFmtId="164" fontId="5" fillId="5" borderId="1" xfId="0" applyNumberFormat="1" applyFont="1" applyFill="1" applyBorder="1" applyAlignment="1">
      <alignment horizontal="left" vertical="center" wrapText="1"/>
    </xf>
    <xf numFmtId="164" fontId="5" fillId="5" borderId="1" xfId="0" applyNumberFormat="1" applyFont="1" applyFill="1" applyBorder="1" applyAlignment="1">
      <alignment horizontal="center" vertical="center" wrapText="1"/>
    </xf>
    <xf numFmtId="49" fontId="20" fillId="6" borderId="9" xfId="1" applyNumberFormat="1" applyFont="1" applyFill="1" applyBorder="1" applyAlignment="1">
      <alignment horizontal="center" vertical="center"/>
    </xf>
    <xf numFmtId="164" fontId="7" fillId="5" borderId="1" xfId="0" applyNumberFormat="1" applyFont="1" applyFill="1" applyBorder="1" applyAlignment="1">
      <alignment horizontal="center" vertical="center" wrapText="1"/>
    </xf>
    <xf numFmtId="0" fontId="51" fillId="0" borderId="1" xfId="0" applyFont="1" applyBorder="1" applyAlignment="1">
      <alignment vertical="top" wrapText="1"/>
    </xf>
    <xf numFmtId="0" fontId="5" fillId="5" borderId="1" xfId="0" applyFont="1" applyFill="1" applyBorder="1" applyAlignment="1">
      <alignment horizontal="center" vertical="center" wrapText="1"/>
    </xf>
    <xf numFmtId="166" fontId="0" fillId="5" borderId="1" xfId="0" applyNumberFormat="1" applyFill="1" applyBorder="1" applyAlignment="1">
      <alignment horizontal="center"/>
    </xf>
    <xf numFmtId="2" fontId="16" fillId="11" borderId="1" xfId="1" applyNumberFormat="1" applyFont="1" applyFill="1" applyBorder="1" applyAlignment="1">
      <alignment horizontal="center" vertical="center"/>
    </xf>
    <xf numFmtId="0" fontId="7" fillId="0" borderId="1" xfId="0" applyFont="1" applyBorder="1" applyAlignment="1">
      <alignment horizontal="center" vertical="center" wrapText="1"/>
    </xf>
    <xf numFmtId="4" fontId="16" fillId="9" borderId="2" xfId="1" applyNumberFormat="1" applyFont="1" applyFill="1" applyBorder="1" applyAlignment="1">
      <alignment horizontal="center" vertical="center" wrapText="1"/>
    </xf>
    <xf numFmtId="4" fontId="54" fillId="0" borderId="14" xfId="0" applyNumberFormat="1" applyFont="1" applyFill="1" applyBorder="1" applyAlignment="1" applyProtection="1">
      <alignment horizontal="center" vertical="center" wrapText="1"/>
    </xf>
    <xf numFmtId="4" fontId="47" fillId="11" borderId="13" xfId="0" applyNumberFormat="1" applyFont="1" applyFill="1" applyBorder="1" applyAlignment="1">
      <alignment horizontal="center" vertical="center" wrapText="1"/>
    </xf>
    <xf numFmtId="166" fontId="51" fillId="5" borderId="6" xfId="0" applyNumberFormat="1" applyFont="1" applyFill="1" applyBorder="1" applyAlignment="1">
      <alignment horizontal="center"/>
    </xf>
    <xf numFmtId="2" fontId="53" fillId="0" borderId="18" xfId="0" applyNumberFormat="1" applyFont="1" applyFill="1" applyBorder="1" applyAlignment="1">
      <alignment horizontal="center"/>
    </xf>
    <xf numFmtId="164" fontId="19" fillId="5" borderId="1" xfId="0" applyNumberFormat="1" applyFont="1" applyFill="1" applyBorder="1" applyAlignment="1">
      <alignment wrapText="1"/>
    </xf>
    <xf numFmtId="164" fontId="3" fillId="5" borderId="1" xfId="0" applyNumberFormat="1" applyFont="1" applyFill="1" applyBorder="1" applyAlignment="1">
      <alignment wrapText="1"/>
    </xf>
    <xf numFmtId="164" fontId="5" fillId="5" borderId="1" xfId="0" applyNumberFormat="1" applyFont="1" applyFill="1" applyBorder="1" applyAlignment="1">
      <alignment wrapText="1"/>
    </xf>
    <xf numFmtId="4" fontId="41" fillId="5" borderId="2" xfId="0" applyNumberFormat="1" applyFont="1" applyFill="1" applyBorder="1" applyAlignment="1">
      <alignment horizontal="center" vertical="center" wrapText="1"/>
    </xf>
    <xf numFmtId="164" fontId="5" fillId="5" borderId="2" xfId="0" applyNumberFormat="1" applyFont="1" applyFill="1" applyBorder="1" applyAlignment="1">
      <alignment horizontal="center" vertical="center" wrapText="1"/>
    </xf>
    <xf numFmtId="4" fontId="49" fillId="11" borderId="2"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51" fillId="0" borderId="1" xfId="0" applyFont="1" applyFill="1" applyBorder="1" applyAlignment="1">
      <alignment vertical="top" wrapText="1"/>
    </xf>
    <xf numFmtId="164" fontId="5" fillId="0" borderId="2" xfId="1" applyNumberFormat="1" applyFont="1" applyFill="1" applyBorder="1" applyAlignment="1">
      <alignment horizontal="left" vertical="top" wrapText="1"/>
    </xf>
    <xf numFmtId="167" fontId="5" fillId="0" borderId="1" xfId="3" applyNumberFormat="1" applyFont="1" applyFill="1" applyBorder="1" applyAlignment="1" applyProtection="1">
      <alignment vertical="top" wrapText="1"/>
    </xf>
    <xf numFmtId="49" fontId="5" fillId="0" borderId="1" xfId="3" applyNumberFormat="1" applyFont="1" applyFill="1" applyBorder="1" applyAlignment="1" applyProtection="1">
      <alignment vertical="top" wrapText="1"/>
    </xf>
    <xf numFmtId="167" fontId="5" fillId="0" borderId="6" xfId="3" applyNumberFormat="1" applyFont="1" applyFill="1" applyBorder="1" applyAlignment="1" applyProtection="1">
      <alignment vertical="top" wrapText="1"/>
    </xf>
    <xf numFmtId="4" fontId="5" fillId="0" borderId="2" xfId="1" applyNumberFormat="1" applyFont="1" applyFill="1" applyBorder="1" applyAlignment="1">
      <alignment horizontal="center" vertical="center" wrapText="1"/>
    </xf>
    <xf numFmtId="168" fontId="5" fillId="5" borderId="1" xfId="1" applyNumberFormat="1" applyFont="1" applyFill="1" applyBorder="1" applyAlignment="1">
      <alignment wrapText="1"/>
    </xf>
    <xf numFmtId="164" fontId="5" fillId="0" borderId="1" xfId="0" applyNumberFormat="1" applyFont="1" applyFill="1" applyBorder="1" applyAlignment="1">
      <alignment horizontal="center" vertical="center" wrapText="1"/>
    </xf>
    <xf numFmtId="4" fontId="5" fillId="0" borderId="1" xfId="0" applyNumberFormat="1" applyFont="1" applyBorder="1" applyAlignment="1">
      <alignment horizontal="center" vertical="center"/>
    </xf>
    <xf numFmtId="164" fontId="5" fillId="0" borderId="2" xfId="0" applyNumberFormat="1" applyFont="1" applyBorder="1" applyAlignment="1">
      <alignment horizontal="left" vertical="top" wrapText="1"/>
    </xf>
    <xf numFmtId="4" fontId="52" fillId="0" borderId="14" xfId="0" applyNumberFormat="1" applyFont="1" applyBorder="1" applyAlignment="1" applyProtection="1">
      <alignment horizontal="center" vertical="center" wrapText="1"/>
    </xf>
    <xf numFmtId="164" fontId="5" fillId="0" borderId="1" xfId="0" applyNumberFormat="1" applyFont="1" applyFill="1" applyBorder="1" applyAlignment="1">
      <alignment horizontal="center" vertical="center" wrapText="1"/>
    </xf>
    <xf numFmtId="4" fontId="5" fillId="5" borderId="1" xfId="0" applyNumberFormat="1" applyFont="1" applyFill="1" applyBorder="1" applyAlignment="1">
      <alignment horizontal="center" vertical="center"/>
    </xf>
    <xf numFmtId="4" fontId="5" fillId="0" borderId="6" xfId="0" applyNumberFormat="1" applyFont="1" applyFill="1" applyBorder="1" applyAlignment="1">
      <alignment horizontal="center" vertical="center"/>
    </xf>
    <xf numFmtId="4" fontId="54" fillId="0" borderId="5" xfId="0" applyNumberFormat="1" applyFont="1" applyFill="1" applyBorder="1" applyAlignment="1" applyProtection="1">
      <alignment horizontal="center" vertical="center" wrapText="1"/>
    </xf>
    <xf numFmtId="4" fontId="54"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xf>
    <xf numFmtId="49" fontId="55" fillId="0" borderId="14" xfId="0" applyNumberFormat="1" applyFont="1" applyBorder="1" applyAlignment="1" applyProtection="1">
      <alignment horizontal="left" vertical="center" wrapText="1"/>
    </xf>
    <xf numFmtId="4" fontId="10" fillId="0" borderId="1" xfId="0" applyNumberFormat="1" applyFont="1" applyBorder="1" applyAlignment="1">
      <alignment horizontal="center" vertical="center" wrapText="1"/>
    </xf>
    <xf numFmtId="166" fontId="5" fillId="5" borderId="1" xfId="1" applyNumberFormat="1" applyFont="1" applyFill="1" applyBorder="1" applyAlignment="1">
      <alignment horizontal="center" vertical="center" wrapText="1"/>
    </xf>
    <xf numFmtId="4" fontId="54" fillId="5" borderId="14" xfId="0" applyNumberFormat="1" applyFont="1" applyFill="1" applyBorder="1" applyAlignment="1" applyProtection="1">
      <alignment horizontal="center" vertical="center" wrapText="1"/>
    </xf>
    <xf numFmtId="166" fontId="5" fillId="5" borderId="1" xfId="0" applyNumberFormat="1" applyFont="1" applyFill="1" applyBorder="1" applyAlignment="1">
      <alignment horizontal="center" vertical="center"/>
    </xf>
    <xf numFmtId="4" fontId="54" fillId="0" borderId="1" xfId="0" applyNumberFormat="1" applyFont="1" applyBorder="1" applyAlignment="1" applyProtection="1">
      <alignment horizontal="center" vertical="center" wrapText="1"/>
    </xf>
    <xf numFmtId="4" fontId="16" fillId="0" borderId="1" xfId="0" applyNumberFormat="1" applyFont="1" applyFill="1" applyBorder="1" applyAlignment="1">
      <alignment horizontal="center" vertical="center" wrapText="1"/>
    </xf>
    <xf numFmtId="164" fontId="56" fillId="0" borderId="1" xfId="0" applyNumberFormat="1" applyFont="1" applyBorder="1" applyAlignment="1">
      <alignment horizontal="left" vertical="center" wrapText="1"/>
    </xf>
    <xf numFmtId="167" fontId="54" fillId="0" borderId="14" xfId="0" applyNumberFormat="1" applyFont="1" applyBorder="1" applyAlignment="1" applyProtection="1">
      <alignment horizontal="left" vertical="center" wrapText="1"/>
    </xf>
    <xf numFmtId="169" fontId="14" fillId="9" borderId="1" xfId="0" applyNumberFormat="1" applyFont="1" applyFill="1" applyBorder="1" applyAlignment="1">
      <alignment horizontal="center" vertical="center" wrapText="1"/>
    </xf>
    <xf numFmtId="3" fontId="6" fillId="9" borderId="1" xfId="1" applyNumberFormat="1" applyFont="1" applyFill="1" applyBorder="1" applyAlignment="1">
      <alignment horizontal="center" vertical="center"/>
    </xf>
    <xf numFmtId="4" fontId="18" fillId="11" borderId="1" xfId="0" applyNumberFormat="1" applyFont="1" applyFill="1" applyBorder="1" applyAlignment="1">
      <alignment horizontal="center" vertical="center" wrapText="1"/>
    </xf>
    <xf numFmtId="0" fontId="58" fillId="0" borderId="1" xfId="0" applyFont="1" applyBorder="1" applyAlignment="1">
      <alignment horizontal="center" vertical="center" wrapText="1"/>
    </xf>
    <xf numFmtId="2" fontId="59" fillId="11" borderId="15" xfId="0" applyNumberFormat="1" applyFont="1" applyFill="1" applyBorder="1" applyAlignment="1">
      <alignment horizontal="center" vertical="center" wrapText="1"/>
    </xf>
    <xf numFmtId="4" fontId="16" fillId="11" borderId="1" xfId="1"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 fontId="0" fillId="0" borderId="0" xfId="0" applyNumberFormat="1"/>
    <xf numFmtId="4" fontId="21" fillId="0" borderId="0" xfId="0" applyNumberFormat="1" applyFont="1"/>
    <xf numFmtId="4" fontId="38" fillId="5" borderId="1" xfId="0" applyNumberFormat="1" applyFont="1" applyFill="1" applyBorder="1" applyAlignment="1">
      <alignment horizontal="center" vertical="center" wrapText="1"/>
    </xf>
    <xf numFmtId="170" fontId="38" fillId="5" borderId="1" xfId="0" applyNumberFormat="1" applyFont="1" applyFill="1" applyBorder="1" applyAlignment="1">
      <alignment horizontal="center" vertical="center" wrapText="1"/>
    </xf>
    <xf numFmtId="4" fontId="20" fillId="5" borderId="1" xfId="1" applyNumberFormat="1" applyFont="1" applyFill="1" applyBorder="1" applyAlignment="1">
      <alignment horizontal="center" vertical="center"/>
    </xf>
    <xf numFmtId="164" fontId="0" fillId="6" borderId="0" xfId="0" applyNumberFormat="1" applyFill="1" applyBorder="1"/>
    <xf numFmtId="164" fontId="12" fillId="0" borderId="9" xfId="0" applyNumberFormat="1" applyFont="1" applyFill="1" applyBorder="1"/>
    <xf numFmtId="164" fontId="11" fillId="0" borderId="1" xfId="1" applyNumberFormat="1" applyFont="1" applyFill="1" applyBorder="1" applyAlignment="1">
      <alignment horizontal="left" vertical="center" wrapText="1"/>
    </xf>
    <xf numFmtId="164" fontId="0" fillId="0" borderId="0" xfId="0" applyNumberFormat="1" applyFill="1" applyAlignment="1">
      <alignment horizontal="left"/>
    </xf>
    <xf numFmtId="164" fontId="34" fillId="0" borderId="0" xfId="0" applyNumberFormat="1" applyFont="1" applyFill="1"/>
    <xf numFmtId="164" fontId="23" fillId="0" borderId="0" xfId="0" applyNumberFormat="1" applyFont="1" applyFill="1" applyAlignment="1">
      <alignment horizontal="left"/>
    </xf>
    <xf numFmtId="164" fontId="2" fillId="0" borderId="0" xfId="0" applyNumberFormat="1" applyFont="1" applyFill="1"/>
    <xf numFmtId="164" fontId="2" fillId="0" borderId="1" xfId="0" applyNumberFormat="1" applyFont="1" applyFill="1" applyBorder="1"/>
    <xf numFmtId="164" fontId="24" fillId="0" borderId="0" xfId="0" applyNumberFormat="1" applyFont="1" applyFill="1"/>
    <xf numFmtId="164" fontId="0" fillId="0" borderId="0" xfId="0" applyNumberFormat="1" applyFill="1" applyAlignment="1">
      <alignment vertical="center"/>
    </xf>
    <xf numFmtId="3" fontId="12" fillId="0" borderId="0" xfId="0" applyNumberFormat="1" applyFont="1" applyFill="1"/>
    <xf numFmtId="4" fontId="5" fillId="5" borderId="1" xfId="0" applyNumberFormat="1" applyFont="1" applyFill="1" applyBorder="1" applyAlignment="1" applyProtection="1">
      <alignment horizontal="center" vertical="center" wrapText="1"/>
    </xf>
    <xf numFmtId="166" fontId="5" fillId="5" borderId="14" xfId="1" applyNumberFormat="1" applyFont="1" applyFill="1" applyBorder="1" applyAlignment="1">
      <alignment horizontal="center" vertical="center"/>
    </xf>
    <xf numFmtId="4" fontId="5" fillId="5" borderId="14" xfId="0" applyNumberFormat="1" applyFont="1" applyFill="1" applyBorder="1" applyAlignment="1">
      <alignment horizontal="center" vertical="center"/>
    </xf>
    <xf numFmtId="3" fontId="0" fillId="0" borderId="0" xfId="0" applyNumberFormat="1" applyFill="1"/>
    <xf numFmtId="4" fontId="5" fillId="0" borderId="17" xfId="0" applyNumberFormat="1" applyFont="1" applyBorder="1" applyAlignment="1">
      <alignment horizontal="center" vertical="center"/>
    </xf>
    <xf numFmtId="166" fontId="5" fillId="5" borderId="17" xfId="1" applyNumberFormat="1" applyFont="1" applyFill="1" applyBorder="1" applyAlignment="1">
      <alignment horizontal="center" vertical="center"/>
    </xf>
    <xf numFmtId="164" fontId="5" fillId="0" borderId="0" xfId="1" applyNumberFormat="1" applyFont="1" applyFill="1" applyBorder="1" applyAlignment="1">
      <alignment horizontal="left" vertical="top" wrapText="1"/>
    </xf>
    <xf numFmtId="0" fontId="19" fillId="0" borderId="1" xfId="0" applyNumberFormat="1" applyFont="1" applyFill="1" applyBorder="1" applyAlignment="1">
      <alignment vertical="top" wrapText="1"/>
    </xf>
    <xf numFmtId="0" fontId="19" fillId="0" borderId="1" xfId="0" applyFont="1" applyFill="1" applyBorder="1" applyAlignment="1">
      <alignment vertical="top" wrapText="1"/>
    </xf>
    <xf numFmtId="167" fontId="5" fillId="0" borderId="0" xfId="3" applyNumberFormat="1" applyFont="1" applyFill="1" applyBorder="1" applyAlignment="1" applyProtection="1">
      <alignment vertical="top" wrapText="1"/>
    </xf>
    <xf numFmtId="0" fontId="19" fillId="0" borderId="2" xfId="0" applyFont="1" applyFill="1" applyBorder="1" applyAlignment="1">
      <alignment vertical="top" wrapText="1"/>
    </xf>
    <xf numFmtId="164" fontId="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11" fillId="2" borderId="4" xfId="1" applyNumberFormat="1" applyFont="1" applyFill="1" applyBorder="1" applyAlignment="1">
      <alignment horizontal="left" vertical="center" wrapText="1"/>
    </xf>
    <xf numFmtId="164" fontId="12" fillId="0" borderId="0" xfId="0" applyNumberFormat="1" applyFont="1" applyFill="1" applyAlignment="1"/>
    <xf numFmtId="164" fontId="12" fillId="0" borderId="1" xfId="0" applyNumberFormat="1" applyFont="1" applyFill="1" applyBorder="1" applyAlignment="1"/>
    <xf numFmtId="164" fontId="12" fillId="0" borderId="0" xfId="0" applyNumberFormat="1" applyFont="1" applyFill="1" applyBorder="1" applyAlignment="1"/>
    <xf numFmtId="164" fontId="5" fillId="5" borderId="13" xfId="1" applyNumberFormat="1" applyFont="1" applyFill="1" applyBorder="1" applyAlignment="1">
      <alignment horizontal="left" vertical="center" wrapText="1"/>
    </xf>
    <xf numFmtId="49" fontId="5" fillId="5" borderId="13" xfId="1" applyNumberFormat="1" applyFont="1" applyFill="1" applyBorder="1" applyAlignment="1">
      <alignment horizontal="center" vertical="center" wrapText="1"/>
    </xf>
    <xf numFmtId="164" fontId="5" fillId="0" borderId="9" xfId="0" applyNumberFormat="1" applyFont="1" applyFill="1" applyBorder="1" applyAlignment="1">
      <alignment horizontal="center" vertical="center" wrapText="1"/>
    </xf>
    <xf numFmtId="2" fontId="5" fillId="0" borderId="13" xfId="0" applyNumberFormat="1" applyFont="1" applyFill="1" applyBorder="1" applyAlignment="1">
      <alignment horizontal="center" vertical="center" wrapText="1"/>
    </xf>
    <xf numFmtId="0" fontId="51" fillId="0" borderId="9" xfId="0" applyFont="1" applyBorder="1" applyAlignment="1">
      <alignment horizontal="center" vertical="center" wrapText="1"/>
    </xf>
    <xf numFmtId="4" fontId="5" fillId="5" borderId="19" xfId="0" applyNumberFormat="1" applyFont="1" applyFill="1" applyBorder="1" applyAlignment="1" applyProtection="1">
      <alignment horizontal="center" vertical="center" wrapText="1"/>
    </xf>
    <xf numFmtId="164" fontId="11" fillId="2" borderId="1" xfId="1" applyNumberFormat="1" applyFont="1" applyFill="1" applyBorder="1" applyAlignment="1">
      <alignment horizontal="left" vertical="center" wrapText="1"/>
    </xf>
    <xf numFmtId="0" fontId="5" fillId="5" borderId="6" xfId="1" applyNumberFormat="1" applyFont="1" applyFill="1" applyBorder="1" applyAlignment="1">
      <alignment horizontal="center" vertical="center" wrapText="1"/>
    </xf>
    <xf numFmtId="164" fontId="5" fillId="5" borderId="9" xfId="1" applyNumberFormat="1" applyFont="1" applyFill="1" applyBorder="1" applyAlignment="1">
      <alignment horizontal="left" vertical="center" wrapText="1"/>
    </xf>
    <xf numFmtId="0" fontId="5" fillId="5" borderId="9" xfId="1"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60" fillId="0" borderId="0" xfId="0" applyFont="1" applyAlignment="1">
      <alignment vertical="center" wrapText="1"/>
    </xf>
    <xf numFmtId="2" fontId="5" fillId="5" borderId="1" xfId="1" applyNumberFormat="1" applyFont="1" applyFill="1" applyBorder="1" applyAlignment="1">
      <alignment horizontal="center" vertical="center" wrapText="1"/>
    </xf>
    <xf numFmtId="2" fontId="5" fillId="5" borderId="2" xfId="1" applyNumberFormat="1" applyFont="1" applyFill="1" applyBorder="1" applyAlignment="1">
      <alignment horizontal="center" vertical="center" wrapText="1"/>
    </xf>
    <xf numFmtId="165" fontId="5" fillId="5" borderId="1" xfId="1" applyNumberFormat="1" applyFont="1" applyFill="1" applyBorder="1" applyAlignment="1">
      <alignment horizontal="left" vertical="center" wrapText="1"/>
    </xf>
    <xf numFmtId="9" fontId="5" fillId="5" borderId="9" xfId="2" applyFont="1" applyFill="1" applyBorder="1" applyAlignment="1">
      <alignment horizontal="center" vertical="center" wrapText="1"/>
    </xf>
    <xf numFmtId="165" fontId="5" fillId="5" borderId="9" xfId="1" applyNumberFormat="1" applyFont="1" applyFill="1" applyBorder="1" applyAlignment="1">
      <alignment horizontal="left" vertical="center" wrapText="1"/>
    </xf>
    <xf numFmtId="4" fontId="5" fillId="0" borderId="7" xfId="0" applyNumberFormat="1" applyFont="1" applyBorder="1" applyAlignment="1">
      <alignment horizontal="center" vertical="center" wrapText="1"/>
    </xf>
    <xf numFmtId="4" fontId="54" fillId="0" borderId="3" xfId="0" applyNumberFormat="1" applyFont="1" applyBorder="1" applyAlignment="1" applyProtection="1">
      <alignment horizontal="center" vertical="center" wrapText="1"/>
    </xf>
    <xf numFmtId="0" fontId="19" fillId="0" borderId="1" xfId="0" applyFont="1" applyFill="1" applyBorder="1" applyAlignment="1">
      <alignment vertical="center" wrapText="1"/>
    </xf>
    <xf numFmtId="164" fontId="5" fillId="0" borderId="2" xfId="1" applyNumberFormat="1"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center" wrapText="1"/>
    </xf>
    <xf numFmtId="4" fontId="5" fillId="0" borderId="14" xfId="0" applyNumberFormat="1" applyFont="1" applyBorder="1" applyAlignment="1" applyProtection="1">
      <alignment horizontal="center" vertical="center" wrapText="1"/>
    </xf>
    <xf numFmtId="165" fontId="5" fillId="0" borderId="1" xfId="0" applyNumberFormat="1" applyFont="1" applyBorder="1" applyAlignment="1">
      <alignment horizontal="center" vertical="center" wrapText="1"/>
    </xf>
    <xf numFmtId="166" fontId="5" fillId="0" borderId="6" xfId="1" applyNumberFormat="1" applyFont="1" applyFill="1" applyBorder="1" applyAlignment="1">
      <alignment horizontal="center" vertical="center"/>
    </xf>
    <xf numFmtId="0" fontId="51" fillId="0" borderId="18" xfId="0" applyFont="1" applyFill="1" applyBorder="1" applyAlignment="1">
      <alignment vertical="center" wrapText="1"/>
    </xf>
    <xf numFmtId="0" fontId="51" fillId="0" borderId="18" xfId="0" applyFont="1" applyBorder="1" applyAlignment="1">
      <alignment vertical="center" wrapText="1"/>
    </xf>
    <xf numFmtId="0" fontId="19" fillId="0" borderId="0" xfId="0" applyFont="1" applyAlignment="1">
      <alignment horizontal="center" vertical="center" wrapText="1"/>
    </xf>
    <xf numFmtId="0" fontId="19" fillId="0" borderId="1" xfId="4" applyFont="1" applyBorder="1" applyAlignment="1" applyProtection="1">
      <alignment vertical="center" wrapText="1"/>
    </xf>
    <xf numFmtId="49" fontId="20" fillId="13" borderId="1" xfId="1" applyNumberFormat="1" applyFont="1" applyFill="1" applyBorder="1" applyAlignment="1">
      <alignment horizontal="center" vertical="center" wrapText="1"/>
    </xf>
    <xf numFmtId="4" fontId="10" fillId="13" borderId="3" xfId="1" applyNumberFormat="1" applyFont="1" applyFill="1" applyBorder="1" applyAlignment="1">
      <alignment horizontal="left" vertical="center" wrapText="1"/>
    </xf>
    <xf numFmtId="164" fontId="31" fillId="9" borderId="4" xfId="0" applyNumberFormat="1" applyFont="1" applyFill="1" applyBorder="1" applyAlignment="1">
      <alignment vertical="center"/>
    </xf>
    <xf numFmtId="49" fontId="5" fillId="5" borderId="6" xfId="0" applyNumberFormat="1" applyFont="1" applyFill="1" applyBorder="1" applyAlignment="1">
      <alignment horizontal="center" vertical="center" wrapText="1"/>
    </xf>
    <xf numFmtId="49" fontId="18" fillId="0" borderId="9" xfId="0" applyNumberFormat="1" applyFont="1" applyFill="1" applyBorder="1" applyAlignment="1">
      <alignment horizontal="center" vertical="center" wrapText="1"/>
    </xf>
    <xf numFmtId="164" fontId="19" fillId="0" borderId="1" xfId="0" applyNumberFormat="1" applyFont="1" applyFill="1" applyBorder="1" applyAlignment="1">
      <alignment horizontal="left" vertical="center" wrapText="1"/>
    </xf>
    <xf numFmtId="164" fontId="19" fillId="5" borderId="1" xfId="0" applyNumberFormat="1" applyFont="1" applyFill="1" applyBorder="1" applyAlignment="1">
      <alignment vertical="center" wrapText="1"/>
    </xf>
    <xf numFmtId="49" fontId="20" fillId="6" borderId="4" xfId="1" applyNumberFormat="1" applyFont="1" applyFill="1" applyBorder="1" applyAlignment="1">
      <alignment horizontal="center" vertical="center"/>
    </xf>
    <xf numFmtId="49" fontId="14" fillId="0" borderId="4" xfId="1" applyNumberFormat="1" applyFont="1" applyFill="1" applyBorder="1" applyAlignment="1">
      <alignment horizontal="left" vertical="center"/>
    </xf>
    <xf numFmtId="49" fontId="14" fillId="0" borderId="11" xfId="1" applyNumberFormat="1" applyFont="1" applyFill="1" applyBorder="1" applyAlignment="1">
      <alignment horizontal="left" vertical="center"/>
    </xf>
    <xf numFmtId="49" fontId="5" fillId="0" borderId="4" xfId="1" applyNumberFormat="1" applyFont="1" applyFill="1" applyBorder="1" applyAlignment="1">
      <alignment horizontal="center" vertical="center"/>
    </xf>
    <xf numFmtId="49" fontId="14" fillId="9" borderId="4" xfId="1" applyNumberFormat="1" applyFont="1" applyFill="1" applyBorder="1" applyAlignment="1">
      <alignment horizontal="left" vertical="center"/>
    </xf>
    <xf numFmtId="164" fontId="15" fillId="0" borderId="20" xfId="0" applyNumberFormat="1" applyFont="1" applyFill="1" applyBorder="1"/>
    <xf numFmtId="3" fontId="15" fillId="0" borderId="20" xfId="0" applyNumberFormat="1" applyFont="1" applyFill="1" applyBorder="1"/>
    <xf numFmtId="49" fontId="14" fillId="10" borderId="4" xfId="1" applyNumberFormat="1" applyFont="1" applyFill="1" applyBorder="1" applyAlignment="1">
      <alignment horizontal="center" vertical="center" wrapText="1"/>
    </xf>
    <xf numFmtId="164" fontId="24" fillId="0" borderId="20" xfId="0" applyNumberFormat="1" applyFont="1" applyFill="1" applyBorder="1"/>
    <xf numFmtId="49" fontId="5" fillId="0" borderId="4" xfId="1" applyNumberFormat="1" applyFont="1" applyFill="1" applyBorder="1" applyAlignment="1">
      <alignment horizontal="center" vertical="center" wrapText="1"/>
    </xf>
    <xf numFmtId="164" fontId="12" fillId="0" borderId="20" xfId="0" applyNumberFormat="1" applyFont="1" applyFill="1" applyBorder="1"/>
    <xf numFmtId="49" fontId="16" fillId="9" borderId="4" xfId="1" applyNumberFormat="1" applyFont="1" applyFill="1" applyBorder="1" applyAlignment="1">
      <alignment horizontal="center" vertical="center" wrapText="1"/>
    </xf>
    <xf numFmtId="49" fontId="5" fillId="9" borderId="4" xfId="1" applyNumberFormat="1" applyFont="1" applyFill="1" applyBorder="1" applyAlignment="1">
      <alignment horizontal="center" vertical="center" wrapText="1"/>
    </xf>
    <xf numFmtId="49" fontId="14" fillId="9" borderId="4" xfId="1" applyNumberFormat="1" applyFont="1" applyFill="1" applyBorder="1" applyAlignment="1">
      <alignment horizontal="center" vertical="center" wrapText="1"/>
    </xf>
    <xf numFmtId="171" fontId="25" fillId="0" borderId="1" xfId="1" applyNumberFormat="1" applyFont="1" applyFill="1" applyBorder="1" applyAlignment="1">
      <alignment horizontal="center" vertical="center"/>
    </xf>
    <xf numFmtId="172" fontId="25" fillId="0" borderId="2" xfId="0" applyNumberFormat="1" applyFont="1" applyFill="1" applyBorder="1" applyAlignment="1">
      <alignment horizontal="center" vertical="center" wrapText="1"/>
    </xf>
    <xf numFmtId="49" fontId="7" fillId="5" borderId="6" xfId="0" applyNumberFormat="1" applyFont="1" applyFill="1" applyBorder="1" applyAlignment="1">
      <alignment horizontal="center" vertical="center" wrapText="1"/>
    </xf>
    <xf numFmtId="49" fontId="5" fillId="5" borderId="9" xfId="1" applyNumberFormat="1" applyFont="1" applyFill="1" applyBorder="1" applyAlignment="1">
      <alignment horizontal="center" vertical="center" wrapText="1"/>
    </xf>
    <xf numFmtId="0" fontId="19" fillId="0" borderId="0" xfId="0" applyFont="1" applyAlignment="1">
      <alignment wrapText="1"/>
    </xf>
    <xf numFmtId="49" fontId="12" fillId="5" borderId="0" xfId="0" applyNumberFormat="1" applyFont="1" applyFill="1"/>
    <xf numFmtId="166" fontId="5" fillId="5" borderId="9" xfId="1" applyNumberFormat="1" applyFont="1" applyFill="1" applyBorder="1" applyAlignment="1">
      <alignment horizontal="center" vertical="center"/>
    </xf>
    <xf numFmtId="2" fontId="5" fillId="0" borderId="9" xfId="0" applyNumberFormat="1" applyFont="1" applyFill="1" applyBorder="1" applyAlignment="1">
      <alignment horizontal="center" vertical="center" wrapText="1"/>
    </xf>
    <xf numFmtId="4" fontId="5" fillId="5" borderId="7" xfId="1" applyNumberFormat="1" applyFont="1" applyFill="1" applyBorder="1" applyAlignment="1">
      <alignment horizontal="center" vertical="center" wrapText="1"/>
    </xf>
    <xf numFmtId="4" fontId="20" fillId="3" borderId="2" xfId="1"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0" xfId="0" applyFont="1" applyAlignment="1">
      <alignment wrapText="1"/>
    </xf>
    <xf numFmtId="0" fontId="51" fillId="14"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4" fontId="7" fillId="0" borderId="2" xfId="1" applyNumberFormat="1" applyFont="1" applyFill="1" applyBorder="1" applyAlignment="1">
      <alignment horizontal="center" vertical="center" wrapText="1"/>
    </xf>
    <xf numFmtId="164" fontId="6" fillId="0" borderId="1" xfId="0" applyNumberFormat="1" applyFont="1" applyFill="1" applyBorder="1" applyAlignment="1">
      <alignment vertical="center" wrapText="1"/>
    </xf>
    <xf numFmtId="4" fontId="7" fillId="0" borderId="2" xfId="0" applyNumberFormat="1" applyFont="1" applyFill="1" applyBorder="1" applyAlignment="1">
      <alignment horizontal="left" vertical="center" wrapText="1"/>
    </xf>
    <xf numFmtId="167" fontId="5" fillId="0" borderId="21" xfId="3" applyNumberFormat="1" applyFont="1" applyFill="1" applyBorder="1" applyAlignment="1" applyProtection="1">
      <alignment vertical="center" wrapText="1"/>
    </xf>
    <xf numFmtId="4" fontId="7" fillId="0" borderId="9" xfId="3" applyNumberFormat="1" applyFont="1" applyFill="1" applyBorder="1" applyAlignment="1" applyProtection="1">
      <alignment horizontal="center" vertical="center" wrapText="1"/>
    </xf>
    <xf numFmtId="164" fontId="19" fillId="0" borderId="1" xfId="0" applyNumberFormat="1" applyFont="1" applyFill="1" applyBorder="1" applyAlignment="1">
      <alignment horizontal="center" vertical="center"/>
    </xf>
    <xf numFmtId="164" fontId="19" fillId="5" borderId="0" xfId="0" applyNumberFormat="1" applyFont="1" applyFill="1" applyAlignment="1">
      <alignment wrapText="1"/>
    </xf>
    <xf numFmtId="4" fontId="7" fillId="0" borderId="9" xfId="3" applyNumberFormat="1" applyFont="1" applyFill="1" applyBorder="1" applyAlignment="1" applyProtection="1">
      <alignment horizontal="right" vertical="center" wrapText="1"/>
    </xf>
    <xf numFmtId="170" fontId="21" fillId="0" borderId="0" xfId="0" applyNumberFormat="1" applyFont="1"/>
    <xf numFmtId="170" fontId="0" fillId="0" borderId="0" xfId="0" applyNumberFormat="1"/>
    <xf numFmtId="0" fontId="51" fillId="0" borderId="1" xfId="0" applyFont="1" applyBorder="1" applyAlignment="1">
      <alignment horizontal="left" vertical="top" wrapText="1"/>
    </xf>
    <xf numFmtId="0" fontId="51" fillId="0" borderId="1" xfId="0" applyFont="1" applyBorder="1" applyAlignment="1">
      <alignment horizontal="right" vertical="top" wrapText="1"/>
    </xf>
    <xf numFmtId="0" fontId="51" fillId="0" borderId="1" xfId="0" applyFont="1" applyFill="1" applyBorder="1" applyAlignment="1">
      <alignment horizontal="right" vertical="top" wrapText="1"/>
    </xf>
    <xf numFmtId="0" fontId="51" fillId="0" borderId="1" xfId="0" applyFont="1" applyBorder="1" applyAlignment="1">
      <alignment vertical="center" wrapText="1"/>
    </xf>
    <xf numFmtId="0" fontId="51" fillId="0" borderId="1" xfId="0" applyFont="1" applyFill="1" applyBorder="1" applyAlignment="1">
      <alignment vertical="center" wrapText="1"/>
    </xf>
    <xf numFmtId="0" fontId="51" fillId="0" borderId="1" xfId="0" applyFont="1" applyBorder="1" applyAlignment="1">
      <alignment horizontal="left" vertical="center" wrapText="1"/>
    </xf>
    <xf numFmtId="0" fontId="51" fillId="0" borderId="1" xfId="0" applyNumberFormat="1" applyFont="1" applyBorder="1" applyAlignment="1">
      <alignment horizontal="left" vertical="center" wrapText="1"/>
    </xf>
    <xf numFmtId="0" fontId="51" fillId="0" borderId="1" xfId="0" applyFont="1" applyFill="1" applyBorder="1" applyAlignment="1">
      <alignment horizontal="left" vertical="center" wrapText="1"/>
    </xf>
    <xf numFmtId="0" fontId="51" fillId="0" borderId="1" xfId="0" applyFont="1" applyBorder="1" applyAlignment="1">
      <alignment horizontal="center" vertical="top" wrapText="1"/>
    </xf>
    <xf numFmtId="0" fontId="19" fillId="0" borderId="1" xfId="0" applyFont="1" applyBorder="1" applyAlignment="1">
      <alignment vertical="center" wrapText="1"/>
    </xf>
    <xf numFmtId="0" fontId="19" fillId="0" borderId="1" xfId="0" applyFont="1" applyBorder="1" applyAlignment="1">
      <alignment horizontal="justify" vertical="center" wrapText="1"/>
    </xf>
    <xf numFmtId="4" fontId="25" fillId="0" borderId="7" xfId="1" applyNumberFormat="1" applyFont="1" applyFill="1" applyBorder="1" applyAlignment="1">
      <alignment horizontal="center" vertical="center" wrapText="1"/>
    </xf>
    <xf numFmtId="164" fontId="25" fillId="5" borderId="8" xfId="1" applyNumberFormat="1" applyFont="1" applyFill="1" applyBorder="1" applyAlignment="1">
      <alignment horizontal="center" vertical="center" wrapText="1"/>
    </xf>
    <xf numFmtId="4" fontId="54" fillId="0" borderId="22" xfId="0" applyNumberFormat="1" applyFont="1" applyBorder="1" applyAlignment="1" applyProtection="1">
      <alignment horizontal="center" vertical="center" wrapText="1"/>
    </xf>
    <xf numFmtId="164" fontId="18" fillId="2" borderId="2" xfId="0" applyNumberFormat="1" applyFont="1" applyFill="1" applyBorder="1" applyAlignment="1">
      <alignment horizontal="left" vertical="center" wrapText="1"/>
    </xf>
    <xf numFmtId="164" fontId="18" fillId="2" borderId="3" xfId="0" applyNumberFormat="1" applyFont="1" applyFill="1" applyBorder="1" applyAlignment="1">
      <alignment horizontal="left" vertical="center" wrapText="1"/>
    </xf>
    <xf numFmtId="164" fontId="11" fillId="4" borderId="2" xfId="0" applyNumberFormat="1" applyFont="1" applyFill="1" applyBorder="1" applyAlignment="1">
      <alignment horizontal="left" vertical="center" wrapText="1"/>
    </xf>
    <xf numFmtId="164" fontId="18" fillId="4" borderId="3" xfId="0" applyNumberFormat="1" applyFont="1" applyFill="1" applyBorder="1" applyAlignment="1">
      <alignment horizontal="left" vertical="center" wrapText="1"/>
    </xf>
    <xf numFmtId="164" fontId="11" fillId="6" borderId="2" xfId="0" applyNumberFormat="1" applyFont="1" applyFill="1" applyBorder="1" applyAlignment="1">
      <alignment horizontal="left" vertical="center" wrapText="1"/>
    </xf>
    <xf numFmtId="164" fontId="11" fillId="6" borderId="3" xfId="0" applyNumberFormat="1" applyFont="1" applyFill="1" applyBorder="1" applyAlignment="1">
      <alignment horizontal="left" vertical="center" wrapText="1"/>
    </xf>
    <xf numFmtId="164" fontId="11" fillId="6" borderId="2" xfId="1" applyNumberFormat="1" applyFont="1" applyFill="1" applyBorder="1" applyAlignment="1">
      <alignment horizontal="left" vertical="center"/>
    </xf>
    <xf numFmtId="164" fontId="11" fillId="6" borderId="3" xfId="1" applyNumberFormat="1" applyFont="1" applyFill="1" applyBorder="1" applyAlignment="1">
      <alignment horizontal="left" vertical="center"/>
    </xf>
    <xf numFmtId="164" fontId="18" fillId="0" borderId="2" xfId="0" applyNumberFormat="1" applyFont="1" applyFill="1" applyBorder="1" applyAlignment="1">
      <alignment horizontal="left" vertical="center" wrapText="1"/>
    </xf>
    <xf numFmtId="164" fontId="18" fillId="0" borderId="3" xfId="0" applyNumberFormat="1" applyFont="1" applyFill="1" applyBorder="1" applyAlignment="1">
      <alignment horizontal="left" vertical="center" wrapText="1"/>
    </xf>
    <xf numFmtId="164" fontId="20" fillId="5" borderId="2" xfId="0" applyNumberFormat="1" applyFont="1" applyFill="1" applyBorder="1" applyAlignment="1">
      <alignment horizontal="left" vertical="center" wrapText="1"/>
    </xf>
    <xf numFmtId="164" fontId="20" fillId="5" borderId="3" xfId="0" applyNumberFormat="1" applyFont="1" applyFill="1" applyBorder="1" applyAlignment="1">
      <alignment horizontal="left" vertical="center" wrapText="1"/>
    </xf>
    <xf numFmtId="164" fontId="20" fillId="5" borderId="4" xfId="0" applyNumberFormat="1" applyFont="1" applyFill="1" applyBorder="1" applyAlignment="1">
      <alignment horizontal="left" vertical="center" wrapText="1"/>
    </xf>
    <xf numFmtId="164" fontId="6" fillId="5" borderId="2" xfId="1" applyNumberFormat="1" applyFont="1" applyFill="1" applyBorder="1" applyAlignment="1">
      <alignment horizontal="left" vertical="center" wrapText="1"/>
    </xf>
    <xf numFmtId="164" fontId="6" fillId="5" borderId="3" xfId="1" applyNumberFormat="1" applyFont="1" applyFill="1" applyBorder="1" applyAlignment="1">
      <alignment horizontal="left" vertical="center" wrapText="1"/>
    </xf>
    <xf numFmtId="164" fontId="6" fillId="5" borderId="4" xfId="1" applyNumberFormat="1" applyFont="1" applyFill="1" applyBorder="1" applyAlignment="1">
      <alignment horizontal="left" vertical="center" wrapText="1"/>
    </xf>
    <xf numFmtId="164" fontId="18" fillId="2" borderId="4" xfId="0" applyNumberFormat="1" applyFont="1" applyFill="1" applyBorder="1" applyAlignment="1">
      <alignment horizontal="left" vertical="center" wrapText="1"/>
    </xf>
    <xf numFmtId="164" fontId="6" fillId="0" borderId="2" xfId="0" applyNumberFormat="1" applyFont="1" applyBorder="1" applyAlignment="1">
      <alignment horizontal="left" vertical="center" wrapText="1"/>
    </xf>
    <xf numFmtId="164" fontId="6" fillId="0" borderId="3" xfId="0" applyNumberFormat="1" applyFont="1" applyBorder="1" applyAlignment="1">
      <alignment horizontal="left" vertical="center" wrapText="1"/>
    </xf>
    <xf numFmtId="164" fontId="6" fillId="0" borderId="4" xfId="0" applyNumberFormat="1" applyFont="1" applyBorder="1" applyAlignment="1">
      <alignment horizontal="left" vertical="center" wrapText="1"/>
    </xf>
    <xf numFmtId="164" fontId="11" fillId="4" borderId="7" xfId="1" applyNumberFormat="1" applyFont="1" applyFill="1" applyBorder="1" applyAlignment="1">
      <alignment horizontal="left" vertical="center" wrapText="1"/>
    </xf>
    <xf numFmtId="164" fontId="11" fillId="4" borderId="8" xfId="1" applyNumberFormat="1" applyFont="1" applyFill="1" applyBorder="1" applyAlignment="1">
      <alignment horizontal="left" vertical="center" wrapText="1"/>
    </xf>
    <xf numFmtId="164" fontId="11" fillId="4" borderId="12" xfId="1" applyNumberFormat="1" applyFont="1" applyFill="1" applyBorder="1" applyAlignment="1">
      <alignment horizontal="left" vertical="center" wrapText="1"/>
    </xf>
    <xf numFmtId="164" fontId="18" fillId="5" borderId="2" xfId="1" applyNumberFormat="1" applyFont="1" applyFill="1" applyBorder="1" applyAlignment="1">
      <alignment horizontal="left" vertical="center"/>
    </xf>
    <xf numFmtId="164" fontId="18" fillId="5" borderId="3" xfId="1" applyNumberFormat="1" applyFont="1" applyFill="1" applyBorder="1" applyAlignment="1">
      <alignment horizontal="left" vertical="center"/>
    </xf>
    <xf numFmtId="164" fontId="20" fillId="5" borderId="2" xfId="1" applyNumberFormat="1" applyFont="1" applyFill="1" applyBorder="1" applyAlignment="1">
      <alignment horizontal="left" vertical="center" wrapText="1"/>
    </xf>
    <xf numFmtId="164" fontId="5" fillId="5" borderId="3" xfId="1" applyNumberFormat="1" applyFont="1" applyFill="1" applyBorder="1" applyAlignment="1">
      <alignment horizontal="left" vertical="center" wrapText="1"/>
    </xf>
    <xf numFmtId="164" fontId="5" fillId="5" borderId="4" xfId="1" applyNumberFormat="1" applyFont="1" applyFill="1" applyBorder="1" applyAlignment="1">
      <alignment horizontal="left" vertical="center" wrapText="1"/>
    </xf>
    <xf numFmtId="164" fontId="7" fillId="5" borderId="10" xfId="1" applyNumberFormat="1" applyFont="1" applyFill="1" applyBorder="1" applyAlignment="1">
      <alignment horizontal="left" vertical="center" wrapText="1"/>
    </xf>
    <xf numFmtId="164" fontId="5" fillId="5" borderId="5" xfId="1" applyNumberFormat="1" applyFont="1" applyFill="1" applyBorder="1" applyAlignment="1">
      <alignment horizontal="left" vertical="center" wrapText="1"/>
    </xf>
    <xf numFmtId="164" fontId="5" fillId="5" borderId="11" xfId="1" applyNumberFormat="1" applyFont="1" applyFill="1" applyBorder="1" applyAlignment="1">
      <alignment horizontal="left" vertical="center" wrapText="1"/>
    </xf>
    <xf numFmtId="164" fontId="14" fillId="8" borderId="2" xfId="0" applyNumberFormat="1" applyFont="1" applyFill="1" applyBorder="1" applyAlignment="1">
      <alignment horizontal="left" vertical="center" wrapText="1"/>
    </xf>
    <xf numFmtId="164" fontId="14" fillId="8" borderId="3" xfId="0" applyNumberFormat="1" applyFont="1" applyFill="1" applyBorder="1" applyAlignment="1">
      <alignment horizontal="left" vertical="center" wrapText="1"/>
    </xf>
    <xf numFmtId="164" fontId="14" fillId="8" borderId="4" xfId="0" applyNumberFormat="1" applyFont="1" applyFill="1" applyBorder="1" applyAlignment="1">
      <alignment horizontal="left" vertical="center" wrapText="1"/>
    </xf>
    <xf numFmtId="164" fontId="18" fillId="0" borderId="4" xfId="0" applyNumberFormat="1" applyFont="1" applyFill="1" applyBorder="1" applyAlignment="1">
      <alignment horizontal="left" vertical="center" wrapText="1"/>
    </xf>
    <xf numFmtId="164" fontId="6" fillId="0" borderId="2" xfId="1" applyNumberFormat="1" applyFont="1" applyFill="1" applyBorder="1" applyAlignment="1">
      <alignment horizontal="left" vertical="center"/>
    </xf>
    <xf numFmtId="164" fontId="6" fillId="0" borderId="3" xfId="1" applyNumberFormat="1" applyFont="1" applyFill="1" applyBorder="1" applyAlignment="1">
      <alignment horizontal="left" vertical="center"/>
    </xf>
    <xf numFmtId="164" fontId="6" fillId="0" borderId="4" xfId="1" applyNumberFormat="1" applyFont="1" applyFill="1" applyBorder="1" applyAlignment="1">
      <alignment horizontal="left" vertical="center"/>
    </xf>
    <xf numFmtId="164" fontId="11" fillId="6" borderId="2" xfId="1" applyNumberFormat="1" applyFont="1" applyFill="1" applyBorder="1" applyAlignment="1">
      <alignment horizontal="left" vertical="center" wrapText="1"/>
    </xf>
    <xf numFmtId="164" fontId="11" fillId="6" borderId="3" xfId="1" applyNumberFormat="1" applyFont="1" applyFill="1" applyBorder="1" applyAlignment="1">
      <alignment horizontal="left" vertical="center" wrapText="1"/>
    </xf>
    <xf numFmtId="164" fontId="11" fillId="6" borderId="4" xfId="1" applyNumberFormat="1" applyFont="1" applyFill="1" applyBorder="1" applyAlignment="1">
      <alignment horizontal="left" vertical="center" wrapText="1"/>
    </xf>
    <xf numFmtId="164" fontId="18" fillId="0" borderId="2" xfId="1" applyNumberFormat="1" applyFont="1" applyFill="1" applyBorder="1" applyAlignment="1">
      <alignment horizontal="left" vertical="center" wrapText="1"/>
    </xf>
    <xf numFmtId="164" fontId="18" fillId="0" borderId="3" xfId="1" applyNumberFormat="1" applyFont="1" applyFill="1" applyBorder="1" applyAlignment="1">
      <alignment horizontal="left" vertical="center" wrapText="1"/>
    </xf>
    <xf numFmtId="164" fontId="18" fillId="0" borderId="4" xfId="1" applyNumberFormat="1" applyFont="1" applyFill="1" applyBorder="1" applyAlignment="1">
      <alignment horizontal="left" vertical="center" wrapText="1"/>
    </xf>
    <xf numFmtId="2" fontId="18" fillId="5" borderId="2" xfId="1" applyNumberFormat="1" applyFont="1" applyFill="1" applyBorder="1" applyAlignment="1">
      <alignment horizontal="left" vertical="center" wrapText="1"/>
    </xf>
    <xf numFmtId="2" fontId="18" fillId="5" borderId="3" xfId="1" applyNumberFormat="1" applyFont="1" applyFill="1" applyBorder="1" applyAlignment="1">
      <alignment horizontal="left" vertical="center" wrapText="1"/>
    </xf>
    <xf numFmtId="2" fontId="18" fillId="5" borderId="4" xfId="1" applyNumberFormat="1" applyFont="1" applyFill="1" applyBorder="1" applyAlignment="1">
      <alignment horizontal="left" vertical="center" wrapText="1"/>
    </xf>
    <xf numFmtId="164" fontId="11" fillId="4" borderId="2" xfId="1" applyNumberFormat="1" applyFont="1" applyFill="1" applyBorder="1" applyAlignment="1">
      <alignment horizontal="left" vertical="center" wrapText="1"/>
    </xf>
    <xf numFmtId="164" fontId="11" fillId="4" borderId="3" xfId="1" applyNumberFormat="1" applyFont="1" applyFill="1" applyBorder="1" applyAlignment="1">
      <alignment horizontal="left" vertical="center" wrapText="1"/>
    </xf>
    <xf numFmtId="164" fontId="11" fillId="4" borderId="4" xfId="1" applyNumberFormat="1" applyFont="1" applyFill="1" applyBorder="1" applyAlignment="1">
      <alignment horizontal="left" vertical="center" wrapText="1"/>
    </xf>
    <xf numFmtId="164" fontId="6" fillId="0" borderId="2" xfId="0" applyNumberFormat="1" applyFont="1" applyFill="1" applyBorder="1" applyAlignment="1">
      <alignment horizontal="left" vertical="center" wrapText="1"/>
    </xf>
    <xf numFmtId="164" fontId="6" fillId="0" borderId="3" xfId="0" applyNumberFormat="1" applyFont="1" applyFill="1" applyBorder="1" applyAlignment="1">
      <alignment horizontal="left" vertical="center" wrapText="1"/>
    </xf>
    <xf numFmtId="164" fontId="6" fillId="0" borderId="4" xfId="0" applyNumberFormat="1" applyFont="1" applyFill="1" applyBorder="1" applyAlignment="1">
      <alignment horizontal="left" vertical="center" wrapText="1"/>
    </xf>
    <xf numFmtId="164" fontId="6" fillId="0" borderId="2" xfId="0" applyNumberFormat="1" applyFont="1" applyBorder="1" applyAlignment="1">
      <alignment horizontal="left" vertical="top" wrapText="1"/>
    </xf>
    <xf numFmtId="164" fontId="6" fillId="0" borderId="3" xfId="0" applyNumberFormat="1" applyFont="1" applyBorder="1" applyAlignment="1">
      <alignment horizontal="left" vertical="top" wrapText="1"/>
    </xf>
    <xf numFmtId="164" fontId="6" fillId="0" borderId="4" xfId="0" applyNumberFormat="1" applyFont="1" applyBorder="1" applyAlignment="1">
      <alignment horizontal="left" vertical="top" wrapText="1"/>
    </xf>
    <xf numFmtId="164" fontId="14" fillId="0" borderId="2" xfId="0" applyNumberFormat="1" applyFont="1" applyFill="1" applyBorder="1" applyAlignment="1">
      <alignment horizontal="left" vertical="center" wrapText="1"/>
    </xf>
    <xf numFmtId="164" fontId="14" fillId="0" borderId="3" xfId="0" applyNumberFormat="1" applyFont="1" applyFill="1" applyBorder="1" applyAlignment="1">
      <alignment horizontal="left" vertical="center" wrapText="1"/>
    </xf>
    <xf numFmtId="164" fontId="4" fillId="0" borderId="0" xfId="0" applyNumberFormat="1" applyFont="1" applyAlignment="1">
      <alignment horizontal="center"/>
    </xf>
    <xf numFmtId="49" fontId="5"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6" fillId="0" borderId="2" xfId="0" applyNumberFormat="1" applyFont="1" applyFill="1" applyBorder="1" applyAlignment="1">
      <alignment horizontal="center" vertical="center" wrapText="1"/>
    </xf>
    <xf numFmtId="164" fontId="6" fillId="0" borderId="3" xfId="0" applyNumberFormat="1" applyFont="1" applyFill="1" applyBorder="1" applyAlignment="1">
      <alignment horizontal="center" vertical="center" wrapText="1"/>
    </xf>
    <xf numFmtId="164" fontId="6" fillId="0" borderId="4" xfId="0" applyNumberFormat="1" applyFont="1" applyFill="1" applyBorder="1" applyAlignment="1">
      <alignment horizontal="center" vertical="center" wrapText="1"/>
    </xf>
    <xf numFmtId="164" fontId="6" fillId="0" borderId="10" xfId="1" applyNumberFormat="1" applyFont="1" applyFill="1" applyBorder="1" applyAlignment="1">
      <alignment horizontal="left" vertical="center" wrapText="1"/>
    </xf>
    <xf numFmtId="164" fontId="6" fillId="0" borderId="5" xfId="1" applyNumberFormat="1" applyFont="1" applyFill="1" applyBorder="1" applyAlignment="1">
      <alignment horizontal="left" vertical="center" wrapText="1"/>
    </xf>
    <xf numFmtId="164" fontId="6" fillId="0" borderId="11" xfId="1" applyNumberFormat="1" applyFont="1" applyFill="1" applyBorder="1" applyAlignment="1">
      <alignment horizontal="left" vertical="center" wrapText="1"/>
    </xf>
    <xf numFmtId="164" fontId="11" fillId="6" borderId="2" xfId="0" applyNumberFormat="1" applyFont="1" applyFill="1" applyBorder="1" applyAlignment="1">
      <alignment horizontal="left" vertical="top" wrapText="1"/>
    </xf>
    <xf numFmtId="164" fontId="6" fillId="6" borderId="3" xfId="0" applyNumberFormat="1" applyFont="1" applyFill="1" applyBorder="1" applyAlignment="1">
      <alignment horizontal="left" vertical="top" wrapText="1"/>
    </xf>
    <xf numFmtId="164" fontId="6" fillId="6" borderId="4" xfId="0" applyNumberFormat="1" applyFont="1" applyFill="1" applyBorder="1" applyAlignment="1">
      <alignment horizontal="left" vertical="top" wrapText="1"/>
    </xf>
    <xf numFmtId="164" fontId="11" fillId="6" borderId="4" xfId="1" applyNumberFormat="1" applyFont="1" applyFill="1" applyBorder="1" applyAlignment="1">
      <alignment horizontal="left" vertical="center"/>
    </xf>
    <xf numFmtId="164" fontId="20" fillId="0" borderId="2" xfId="1" applyNumberFormat="1" applyFont="1" applyFill="1" applyBorder="1" applyAlignment="1">
      <alignment horizontal="left" vertical="center"/>
    </xf>
    <xf numFmtId="164" fontId="20" fillId="0" borderId="3" xfId="1" applyNumberFormat="1" applyFont="1" applyFill="1" applyBorder="1" applyAlignment="1">
      <alignment horizontal="left" vertical="center"/>
    </xf>
    <xf numFmtId="164" fontId="20" fillId="0" borderId="4" xfId="1" applyNumberFormat="1" applyFont="1" applyFill="1" applyBorder="1" applyAlignment="1">
      <alignment horizontal="left" vertical="center"/>
    </xf>
    <xf numFmtId="164" fontId="6" fillId="0" borderId="5" xfId="0" applyNumberFormat="1" applyFont="1" applyBorder="1" applyAlignment="1">
      <alignment horizontal="left" vertical="center" wrapText="1"/>
    </xf>
    <xf numFmtId="164" fontId="6" fillId="0" borderId="11" xfId="0" applyNumberFormat="1" applyFont="1" applyBorder="1" applyAlignment="1">
      <alignment horizontal="left" vertical="center" wrapText="1"/>
    </xf>
    <xf numFmtId="164" fontId="11" fillId="6" borderId="7" xfId="1" applyNumberFormat="1" applyFont="1" applyFill="1" applyBorder="1" applyAlignment="1">
      <alignment horizontal="left" vertical="center" wrapText="1"/>
    </xf>
    <xf numFmtId="164" fontId="11" fillId="6" borderId="8" xfId="1" applyNumberFormat="1" applyFont="1" applyFill="1" applyBorder="1" applyAlignment="1">
      <alignment horizontal="left" vertical="center" wrapText="1"/>
    </xf>
    <xf numFmtId="164" fontId="11" fillId="6" borderId="12" xfId="1" applyNumberFormat="1" applyFont="1" applyFill="1" applyBorder="1" applyAlignment="1">
      <alignment horizontal="left" vertical="center" wrapText="1"/>
    </xf>
    <xf numFmtId="164" fontId="6" fillId="0" borderId="2" xfId="1" applyNumberFormat="1" applyFont="1" applyFill="1" applyBorder="1" applyAlignment="1">
      <alignment horizontal="left" vertical="center" wrapText="1"/>
    </xf>
    <xf numFmtId="164" fontId="6" fillId="0" borderId="3" xfId="1" applyNumberFormat="1" applyFont="1" applyFill="1" applyBorder="1" applyAlignment="1">
      <alignment horizontal="left" vertical="center" wrapText="1"/>
    </xf>
    <xf numFmtId="164" fontId="6" fillId="0" borderId="4" xfId="1" applyNumberFormat="1" applyFont="1" applyFill="1" applyBorder="1" applyAlignment="1">
      <alignment horizontal="left" vertical="center" wrapText="1"/>
    </xf>
    <xf numFmtId="164" fontId="11" fillId="2" borderId="2" xfId="1" applyNumberFormat="1" applyFont="1" applyFill="1" applyBorder="1" applyAlignment="1">
      <alignment horizontal="left" vertical="center" wrapText="1"/>
    </xf>
    <xf numFmtId="164" fontId="11" fillId="2" borderId="3" xfId="1" applyNumberFormat="1" applyFont="1" applyFill="1" applyBorder="1" applyAlignment="1">
      <alignment horizontal="left" vertical="center" wrapText="1"/>
    </xf>
    <xf numFmtId="164" fontId="11" fillId="2" borderId="4" xfId="1" applyNumberFormat="1" applyFont="1" applyFill="1" applyBorder="1" applyAlignment="1">
      <alignment horizontal="left" vertical="center" wrapText="1"/>
    </xf>
    <xf numFmtId="164" fontId="18" fillId="0" borderId="2" xfId="1" applyNumberFormat="1" applyFont="1" applyFill="1" applyBorder="1" applyAlignment="1">
      <alignment horizontal="left" vertical="center"/>
    </xf>
    <xf numFmtId="164" fontId="18" fillId="0" borderId="3" xfId="1" applyNumberFormat="1" applyFont="1" applyFill="1" applyBorder="1" applyAlignment="1">
      <alignment horizontal="left" vertical="center"/>
    </xf>
    <xf numFmtId="164" fontId="18" fillId="0" borderId="4" xfId="1" applyNumberFormat="1" applyFont="1" applyFill="1" applyBorder="1" applyAlignment="1">
      <alignment horizontal="left" vertical="center"/>
    </xf>
    <xf numFmtId="2" fontId="14" fillId="9" borderId="7" xfId="1" applyNumberFormat="1" applyFont="1" applyFill="1" applyBorder="1" applyAlignment="1">
      <alignment horizontal="left" vertical="center" wrapText="1"/>
    </xf>
    <xf numFmtId="2" fontId="14" fillId="9" borderId="8" xfId="1" applyNumberFormat="1" applyFont="1" applyFill="1" applyBorder="1" applyAlignment="1">
      <alignment horizontal="left" vertical="center" wrapText="1"/>
    </xf>
    <xf numFmtId="2" fontId="14" fillId="9" borderId="12" xfId="1" applyNumberFormat="1" applyFont="1" applyFill="1" applyBorder="1" applyAlignment="1">
      <alignment horizontal="left" vertical="center" wrapText="1"/>
    </xf>
    <xf numFmtId="164" fontId="11" fillId="2" borderId="8" xfId="1" applyNumberFormat="1" applyFont="1" applyFill="1" applyBorder="1" applyAlignment="1">
      <alignment horizontal="left" vertical="center" wrapText="1"/>
    </xf>
    <xf numFmtId="164" fontId="11" fillId="2" borderId="12" xfId="1" applyNumberFormat="1" applyFont="1" applyFill="1" applyBorder="1" applyAlignment="1">
      <alignment horizontal="left" vertical="center" wrapText="1"/>
    </xf>
    <xf numFmtId="164" fontId="13" fillId="5" borderId="3" xfId="1" applyNumberFormat="1" applyFont="1" applyFill="1" applyBorder="1" applyAlignment="1">
      <alignment horizontal="left" vertical="center" wrapText="1"/>
    </xf>
    <xf numFmtId="164" fontId="13" fillId="5" borderId="4" xfId="1" applyNumberFormat="1" applyFont="1" applyFill="1" applyBorder="1" applyAlignment="1">
      <alignment horizontal="left" vertical="center" wrapText="1"/>
    </xf>
    <xf numFmtId="164" fontId="11" fillId="4" borderId="3" xfId="0" applyNumberFormat="1" applyFont="1" applyFill="1" applyBorder="1" applyAlignment="1">
      <alignment horizontal="left" vertical="center" wrapText="1"/>
    </xf>
    <xf numFmtId="164" fontId="11" fillId="4" borderId="4" xfId="0" applyNumberFormat="1" applyFont="1" applyFill="1" applyBorder="1" applyAlignment="1">
      <alignment horizontal="left" vertical="center" wrapText="1"/>
    </xf>
    <xf numFmtId="164" fontId="11" fillId="0" borderId="3" xfId="1" applyNumberFormat="1" applyFont="1" applyFill="1" applyBorder="1" applyAlignment="1">
      <alignment horizontal="left" vertical="center" wrapText="1"/>
    </xf>
    <xf numFmtId="164" fontId="11" fillId="0" borderId="4" xfId="1" applyNumberFormat="1" applyFont="1" applyFill="1" applyBorder="1" applyAlignment="1">
      <alignment horizontal="left" vertical="center" wrapText="1"/>
    </xf>
    <xf numFmtId="164" fontId="6" fillId="0" borderId="2" xfId="0" applyNumberFormat="1" applyFont="1" applyFill="1" applyBorder="1" applyAlignment="1">
      <alignment vertical="center" wrapText="1"/>
    </xf>
    <xf numFmtId="164" fontId="6" fillId="0" borderId="3" xfId="0" applyNumberFormat="1" applyFont="1" applyFill="1" applyBorder="1" applyAlignment="1">
      <alignment vertical="center" wrapText="1"/>
    </xf>
    <xf numFmtId="164" fontId="6" fillId="0" borderId="4" xfId="0" applyNumberFormat="1" applyFont="1" applyFill="1" applyBorder="1" applyAlignment="1">
      <alignment vertical="center" wrapText="1"/>
    </xf>
    <xf numFmtId="164" fontId="17" fillId="0" borderId="3" xfId="1" applyNumberFormat="1" applyFont="1" applyFill="1" applyBorder="1" applyAlignment="1">
      <alignment horizontal="left" vertical="center"/>
    </xf>
    <xf numFmtId="164" fontId="17" fillId="0" borderId="4" xfId="1" applyNumberFormat="1" applyFont="1" applyFill="1" applyBorder="1" applyAlignment="1">
      <alignment horizontal="left" vertical="center"/>
    </xf>
    <xf numFmtId="164" fontId="47" fillId="11" borderId="2" xfId="0" applyNumberFormat="1" applyFont="1" applyFill="1" applyBorder="1" applyAlignment="1">
      <alignment horizontal="left" vertical="center" wrapText="1"/>
    </xf>
    <xf numFmtId="164" fontId="47" fillId="11" borderId="3" xfId="0" applyNumberFormat="1" applyFont="1" applyFill="1" applyBorder="1" applyAlignment="1">
      <alignment horizontal="left" vertical="center" wrapText="1"/>
    </xf>
    <xf numFmtId="164" fontId="18" fillId="5" borderId="2" xfId="1" applyNumberFormat="1" applyFont="1" applyFill="1" applyBorder="1" applyAlignment="1">
      <alignment horizontal="center" vertical="top" wrapText="1"/>
    </xf>
    <xf numFmtId="164" fontId="18" fillId="5" borderId="3" xfId="1" applyNumberFormat="1" applyFont="1" applyFill="1" applyBorder="1" applyAlignment="1">
      <alignment horizontal="center" vertical="top" wrapText="1"/>
    </xf>
    <xf numFmtId="164" fontId="18" fillId="5" borderId="4" xfId="1" applyNumberFormat="1" applyFont="1" applyFill="1" applyBorder="1" applyAlignment="1">
      <alignment horizontal="center" vertical="top" wrapText="1"/>
    </xf>
    <xf numFmtId="164" fontId="47" fillId="11" borderId="7" xfId="0" applyNumberFormat="1" applyFont="1" applyFill="1" applyBorder="1" applyAlignment="1">
      <alignment horizontal="left" vertical="center" wrapText="1"/>
    </xf>
    <xf numFmtId="164" fontId="47" fillId="11" borderId="8" xfId="0" applyNumberFormat="1" applyFont="1" applyFill="1" applyBorder="1" applyAlignment="1">
      <alignment horizontal="left" vertical="center" wrapText="1"/>
    </xf>
    <xf numFmtId="164" fontId="47" fillId="11" borderId="12" xfId="0" applyNumberFormat="1" applyFont="1" applyFill="1" applyBorder="1" applyAlignment="1">
      <alignment horizontal="left" vertical="center" wrapText="1"/>
    </xf>
    <xf numFmtId="0" fontId="57" fillId="0" borderId="3" xfId="0" applyFont="1" applyBorder="1" applyAlignment="1">
      <alignment horizontal="left" vertical="center" wrapText="1"/>
    </xf>
    <xf numFmtId="0" fontId="57" fillId="0" borderId="4" xfId="0" applyFont="1" applyBorder="1" applyAlignment="1">
      <alignment horizontal="left" vertical="center" wrapText="1"/>
    </xf>
    <xf numFmtId="164" fontId="11" fillId="13" borderId="2" xfId="1" applyNumberFormat="1" applyFont="1" applyFill="1" applyBorder="1" applyAlignment="1">
      <alignment horizontal="left" vertical="center" wrapText="1"/>
    </xf>
    <xf numFmtId="164" fontId="11" fillId="13" borderId="3" xfId="1" applyNumberFormat="1"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164" fontId="11" fillId="6" borderId="4" xfId="0" applyNumberFormat="1" applyFont="1" applyFill="1" applyBorder="1" applyAlignment="1">
      <alignment horizontal="left" vertical="center" wrapText="1"/>
    </xf>
    <xf numFmtId="164" fontId="14" fillId="2" borderId="3" xfId="0" applyNumberFormat="1" applyFont="1" applyFill="1" applyBorder="1" applyAlignment="1">
      <alignment horizontal="left" vertical="center" wrapText="1"/>
    </xf>
    <xf numFmtId="164" fontId="14" fillId="2" borderId="4" xfId="0" applyNumberFormat="1" applyFont="1" applyFill="1" applyBorder="1" applyAlignment="1">
      <alignment horizontal="left" vertical="center" wrapText="1"/>
    </xf>
    <xf numFmtId="164" fontId="37" fillId="6" borderId="2" xfId="0" applyNumberFormat="1" applyFont="1" applyFill="1" applyBorder="1" applyAlignment="1"/>
    <xf numFmtId="164" fontId="37" fillId="6" borderId="3" xfId="0" applyNumberFormat="1" applyFont="1" applyFill="1" applyBorder="1" applyAlignment="1"/>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164" fontId="18" fillId="0" borderId="10" xfId="0" applyNumberFormat="1" applyFont="1" applyFill="1" applyBorder="1" applyAlignment="1">
      <alignment horizontal="left" vertical="center" wrapText="1"/>
    </xf>
    <xf numFmtId="164" fontId="18" fillId="0" borderId="5" xfId="0" applyNumberFormat="1" applyFont="1" applyFill="1" applyBorder="1" applyAlignment="1">
      <alignment horizontal="left" vertical="center" wrapText="1"/>
    </xf>
    <xf numFmtId="164" fontId="18" fillId="6" borderId="2" xfId="0" applyNumberFormat="1" applyFont="1" applyFill="1" applyBorder="1" applyAlignment="1">
      <alignment horizontal="left" vertical="center" wrapText="1"/>
    </xf>
    <xf numFmtId="164" fontId="6" fillId="5" borderId="2" xfId="0" applyNumberFormat="1" applyFont="1" applyFill="1" applyBorder="1" applyAlignment="1">
      <alignment horizontal="left" vertical="center" wrapText="1"/>
    </xf>
    <xf numFmtId="164" fontId="6" fillId="5" borderId="3" xfId="0" applyNumberFormat="1" applyFont="1" applyFill="1" applyBorder="1" applyAlignment="1">
      <alignment horizontal="left" vertical="center" wrapText="1"/>
    </xf>
    <xf numFmtId="164" fontId="6" fillId="5" borderId="4" xfId="0" applyNumberFormat="1" applyFont="1" applyFill="1" applyBorder="1" applyAlignment="1">
      <alignment horizontal="left" vertical="center" wrapText="1"/>
    </xf>
    <xf numFmtId="164" fontId="17" fillId="2" borderId="3" xfId="0" applyNumberFormat="1" applyFont="1" applyFill="1" applyBorder="1" applyAlignment="1">
      <alignment horizontal="left" vertical="center" wrapText="1"/>
    </xf>
    <xf numFmtId="164" fontId="17" fillId="2" borderId="4" xfId="0" applyNumberFormat="1" applyFont="1" applyFill="1" applyBorder="1" applyAlignment="1">
      <alignment horizontal="left" vertical="center" wrapText="1"/>
    </xf>
    <xf numFmtId="164" fontId="6" fillId="5" borderId="10" xfId="1" applyNumberFormat="1" applyFont="1" applyFill="1" applyBorder="1" applyAlignment="1">
      <alignment horizontal="left" vertical="center" wrapText="1"/>
    </xf>
    <xf numFmtId="164" fontId="6" fillId="5" borderId="5" xfId="1" applyNumberFormat="1" applyFont="1" applyFill="1" applyBorder="1" applyAlignment="1">
      <alignment horizontal="left" vertical="center" wrapText="1"/>
    </xf>
    <xf numFmtId="164" fontId="6" fillId="5" borderId="11" xfId="1" applyNumberFormat="1" applyFont="1" applyFill="1" applyBorder="1" applyAlignment="1">
      <alignment horizontal="left" vertical="center" wrapText="1"/>
    </xf>
  </cellXfs>
  <cellStyles count="5">
    <cellStyle name="Обычный" xfId="0" builtinId="0"/>
    <cellStyle name="Обычный 2" xfId="4"/>
    <cellStyle name="Обычный 3" xfId="3"/>
    <cellStyle name="Процентный" xfId="2" builtinId="5"/>
    <cellStyle name="Финансовый" xfId="1" builtinId="3"/>
  </cellStyles>
  <dxfs count="0"/>
  <tableStyles count="0" defaultTableStyle="TableStyleMedium9" defaultPivotStyle="PivotStyleLight16"/>
  <colors>
    <mruColors>
      <color rgb="FFBD92DE"/>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50C~1.ADM/AppData/Local/Temp/Rar$DIa0.825/&#1056;&#1072;&#1089;&#1095;&#1077;&#1090;%20&#1086;&#1094;&#1077;&#1085;&#1082;&#1080;%20&#1101;&#1092;-&#1090;&#1080;%20&#1079;&#1072;%2020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Форма оценки эффективности"/>
      <sheetName val="Отчет"/>
      <sheetName val="Внесение изменений"/>
      <sheetName val="Лист2"/>
      <sheetName val="Лист5"/>
      <sheetName val="рейтинг "/>
      <sheetName val="Лист1"/>
      <sheetName val="Лист4"/>
      <sheetName val="Лист3"/>
      <sheetName val="Лист6"/>
      <sheetName val="План 2017-2020"/>
    </sheetNames>
    <sheetDataSet>
      <sheetData sheetId="0" refreshError="1"/>
      <sheetData sheetId="1">
        <row r="334">
          <cell r="I334">
            <v>1</v>
          </cell>
        </row>
      </sheetData>
      <sheetData sheetId="2">
        <row r="4">
          <cell r="H4">
            <v>0.75</v>
          </cell>
        </row>
        <row r="5">
          <cell r="H5">
            <v>1</v>
          </cell>
        </row>
        <row r="7">
          <cell r="H7">
            <v>0.75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EO519"/>
  <sheetViews>
    <sheetView tabSelected="1" topLeftCell="A467" zoomScale="78" zoomScaleNormal="78" workbookViewId="0">
      <selection activeCell="M477" sqref="M477"/>
    </sheetView>
  </sheetViews>
  <sheetFormatPr defaultRowHeight="15"/>
  <cols>
    <col min="1" max="1" width="10.85546875" style="50" customWidth="1"/>
    <col min="2" max="2" width="11.42578125" style="2" customWidth="1"/>
    <col min="3" max="3" width="41.42578125" style="67" customWidth="1"/>
    <col min="4" max="4" width="10.7109375" style="2" customWidth="1"/>
    <col min="5" max="5" width="23.5703125" style="240" customWidth="1"/>
    <col min="6" max="6" width="25.42578125" style="240" customWidth="1"/>
    <col min="7" max="7" width="23.42578125" style="98" customWidth="1"/>
    <col min="8" max="8" width="20.140625" style="342" customWidth="1"/>
    <col min="9" max="9" width="40.85546875" style="3" customWidth="1"/>
    <col min="10" max="10" width="9.28515625" style="4" customWidth="1"/>
    <col min="11" max="11" width="12.140625" style="205" customWidth="1"/>
    <col min="12" max="12" width="11.7109375" style="205" customWidth="1"/>
    <col min="13" max="13" width="21.140625" style="3" customWidth="1"/>
    <col min="14" max="14" width="12.28515625" style="352" customWidth="1"/>
    <col min="15" max="15" width="31.85546875" style="232" customWidth="1"/>
    <col min="16" max="27" width="9.140625" style="298"/>
    <col min="28" max="144" width="9.140625" style="104"/>
    <col min="145" max="255" width="9.140625" style="3"/>
    <col min="256" max="256" width="10.85546875" style="3" bestFit="1" customWidth="1"/>
    <col min="257" max="257" width="5.85546875" style="3" customWidth="1"/>
    <col min="258" max="258" width="43.28515625" style="3" customWidth="1"/>
    <col min="259" max="259" width="8" style="3" customWidth="1"/>
    <col min="260" max="260" width="13.85546875" style="3" customWidth="1"/>
    <col min="261" max="261" width="15.5703125" style="3" customWidth="1"/>
    <col min="262" max="262" width="8.5703125" style="3" customWidth="1"/>
    <col min="263" max="263" width="11" style="3" customWidth="1"/>
    <col min="264" max="264" width="12.5703125" style="3" customWidth="1"/>
    <col min="265" max="265" width="33.85546875" style="3" customWidth="1"/>
    <col min="266" max="266" width="9.28515625" style="3" customWidth="1"/>
    <col min="267" max="267" width="7.42578125" style="3" customWidth="1"/>
    <col min="268" max="268" width="9.28515625" style="3" customWidth="1"/>
    <col min="269" max="269" width="12.42578125" style="3" customWidth="1"/>
    <col min="270" max="270" width="8.85546875" style="3" customWidth="1"/>
    <col min="271" max="511" width="9.140625" style="3"/>
    <col min="512" max="512" width="10.85546875" style="3" bestFit="1" customWidth="1"/>
    <col min="513" max="513" width="5.85546875" style="3" customWidth="1"/>
    <col min="514" max="514" width="43.28515625" style="3" customWidth="1"/>
    <col min="515" max="515" width="8" style="3" customWidth="1"/>
    <col min="516" max="516" width="13.85546875" style="3" customWidth="1"/>
    <col min="517" max="517" width="15.5703125" style="3" customWidth="1"/>
    <col min="518" max="518" width="8.5703125" style="3" customWidth="1"/>
    <col min="519" max="519" width="11" style="3" customWidth="1"/>
    <col min="520" max="520" width="12.5703125" style="3" customWidth="1"/>
    <col min="521" max="521" width="33.85546875" style="3" customWidth="1"/>
    <col min="522" max="522" width="9.28515625" style="3" customWidth="1"/>
    <col min="523" max="523" width="7.42578125" style="3" customWidth="1"/>
    <col min="524" max="524" width="9.28515625" style="3" customWidth="1"/>
    <col min="525" max="525" width="12.42578125" style="3" customWidth="1"/>
    <col min="526" max="526" width="8.85546875" style="3" customWidth="1"/>
    <col min="527" max="767" width="9.140625" style="3"/>
    <col min="768" max="768" width="10.85546875" style="3" bestFit="1" customWidth="1"/>
    <col min="769" max="769" width="5.85546875" style="3" customWidth="1"/>
    <col min="770" max="770" width="43.28515625" style="3" customWidth="1"/>
    <col min="771" max="771" width="8" style="3" customWidth="1"/>
    <col min="772" max="772" width="13.85546875" style="3" customWidth="1"/>
    <col min="773" max="773" width="15.5703125" style="3" customWidth="1"/>
    <col min="774" max="774" width="8.5703125" style="3" customWidth="1"/>
    <col min="775" max="775" width="11" style="3" customWidth="1"/>
    <col min="776" max="776" width="12.5703125" style="3" customWidth="1"/>
    <col min="777" max="777" width="33.85546875" style="3" customWidth="1"/>
    <col min="778" max="778" width="9.28515625" style="3" customWidth="1"/>
    <col min="779" max="779" width="7.42578125" style="3" customWidth="1"/>
    <col min="780" max="780" width="9.28515625" style="3" customWidth="1"/>
    <col min="781" max="781" width="12.42578125" style="3" customWidth="1"/>
    <col min="782" max="782" width="8.85546875" style="3" customWidth="1"/>
    <col min="783" max="1023" width="9.140625" style="3"/>
    <col min="1024" max="1024" width="10.85546875" style="3" bestFit="1" customWidth="1"/>
    <col min="1025" max="1025" width="5.85546875" style="3" customWidth="1"/>
    <col min="1026" max="1026" width="43.28515625" style="3" customWidth="1"/>
    <col min="1027" max="1027" width="8" style="3" customWidth="1"/>
    <col min="1028" max="1028" width="13.85546875" style="3" customWidth="1"/>
    <col min="1029" max="1029" width="15.5703125" style="3" customWidth="1"/>
    <col min="1030" max="1030" width="8.5703125" style="3" customWidth="1"/>
    <col min="1031" max="1031" width="11" style="3" customWidth="1"/>
    <col min="1032" max="1032" width="12.5703125" style="3" customWidth="1"/>
    <col min="1033" max="1033" width="33.85546875" style="3" customWidth="1"/>
    <col min="1034" max="1034" width="9.28515625" style="3" customWidth="1"/>
    <col min="1035" max="1035" width="7.42578125" style="3" customWidth="1"/>
    <col min="1036" max="1036" width="9.28515625" style="3" customWidth="1"/>
    <col min="1037" max="1037" width="12.42578125" style="3" customWidth="1"/>
    <col min="1038" max="1038" width="8.85546875" style="3" customWidth="1"/>
    <col min="1039" max="1279" width="9.140625" style="3"/>
    <col min="1280" max="1280" width="10.85546875" style="3" bestFit="1" customWidth="1"/>
    <col min="1281" max="1281" width="5.85546875" style="3" customWidth="1"/>
    <col min="1282" max="1282" width="43.28515625" style="3" customWidth="1"/>
    <col min="1283" max="1283" width="8" style="3" customWidth="1"/>
    <col min="1284" max="1284" width="13.85546875" style="3" customWidth="1"/>
    <col min="1285" max="1285" width="15.5703125" style="3" customWidth="1"/>
    <col min="1286" max="1286" width="8.5703125" style="3" customWidth="1"/>
    <col min="1287" max="1287" width="11" style="3" customWidth="1"/>
    <col min="1288" max="1288" width="12.5703125" style="3" customWidth="1"/>
    <col min="1289" max="1289" width="33.85546875" style="3" customWidth="1"/>
    <col min="1290" max="1290" width="9.28515625" style="3" customWidth="1"/>
    <col min="1291" max="1291" width="7.42578125" style="3" customWidth="1"/>
    <col min="1292" max="1292" width="9.28515625" style="3" customWidth="1"/>
    <col min="1293" max="1293" width="12.42578125" style="3" customWidth="1"/>
    <col min="1294" max="1294" width="8.85546875" style="3" customWidth="1"/>
    <col min="1295" max="1535" width="9.140625" style="3"/>
    <col min="1536" max="1536" width="10.85546875" style="3" bestFit="1" customWidth="1"/>
    <col min="1537" max="1537" width="5.85546875" style="3" customWidth="1"/>
    <col min="1538" max="1538" width="43.28515625" style="3" customWidth="1"/>
    <col min="1539" max="1539" width="8" style="3" customWidth="1"/>
    <col min="1540" max="1540" width="13.85546875" style="3" customWidth="1"/>
    <col min="1541" max="1541" width="15.5703125" style="3" customWidth="1"/>
    <col min="1542" max="1542" width="8.5703125" style="3" customWidth="1"/>
    <col min="1543" max="1543" width="11" style="3" customWidth="1"/>
    <col min="1544" max="1544" width="12.5703125" style="3" customWidth="1"/>
    <col min="1545" max="1545" width="33.85546875" style="3" customWidth="1"/>
    <col min="1546" max="1546" width="9.28515625" style="3" customWidth="1"/>
    <col min="1547" max="1547" width="7.42578125" style="3" customWidth="1"/>
    <col min="1548" max="1548" width="9.28515625" style="3" customWidth="1"/>
    <col min="1549" max="1549" width="12.42578125" style="3" customWidth="1"/>
    <col min="1550" max="1550" width="8.85546875" style="3" customWidth="1"/>
    <col min="1551" max="1791" width="9.140625" style="3"/>
    <col min="1792" max="1792" width="10.85546875" style="3" bestFit="1" customWidth="1"/>
    <col min="1793" max="1793" width="5.85546875" style="3" customWidth="1"/>
    <col min="1794" max="1794" width="43.28515625" style="3" customWidth="1"/>
    <col min="1795" max="1795" width="8" style="3" customWidth="1"/>
    <col min="1796" max="1796" width="13.85546875" style="3" customWidth="1"/>
    <col min="1797" max="1797" width="15.5703125" style="3" customWidth="1"/>
    <col min="1798" max="1798" width="8.5703125" style="3" customWidth="1"/>
    <col min="1799" max="1799" width="11" style="3" customWidth="1"/>
    <col min="1800" max="1800" width="12.5703125" style="3" customWidth="1"/>
    <col min="1801" max="1801" width="33.85546875" style="3" customWidth="1"/>
    <col min="1802" max="1802" width="9.28515625" style="3" customWidth="1"/>
    <col min="1803" max="1803" width="7.42578125" style="3" customWidth="1"/>
    <col min="1804" max="1804" width="9.28515625" style="3" customWidth="1"/>
    <col min="1805" max="1805" width="12.42578125" style="3" customWidth="1"/>
    <col min="1806" max="1806" width="8.85546875" style="3" customWidth="1"/>
    <col min="1807" max="2047" width="9.140625" style="3"/>
    <col min="2048" max="2048" width="10.85546875" style="3" bestFit="1" customWidth="1"/>
    <col min="2049" max="2049" width="5.85546875" style="3" customWidth="1"/>
    <col min="2050" max="2050" width="43.28515625" style="3" customWidth="1"/>
    <col min="2051" max="2051" width="8" style="3" customWidth="1"/>
    <col min="2052" max="2052" width="13.85546875" style="3" customWidth="1"/>
    <col min="2053" max="2053" width="15.5703125" style="3" customWidth="1"/>
    <col min="2054" max="2054" width="8.5703125" style="3" customWidth="1"/>
    <col min="2055" max="2055" width="11" style="3" customWidth="1"/>
    <col min="2056" max="2056" width="12.5703125" style="3" customWidth="1"/>
    <col min="2057" max="2057" width="33.85546875" style="3" customWidth="1"/>
    <col min="2058" max="2058" width="9.28515625" style="3" customWidth="1"/>
    <col min="2059" max="2059" width="7.42578125" style="3" customWidth="1"/>
    <col min="2060" max="2060" width="9.28515625" style="3" customWidth="1"/>
    <col min="2061" max="2061" width="12.42578125" style="3" customWidth="1"/>
    <col min="2062" max="2062" width="8.85546875" style="3" customWidth="1"/>
    <col min="2063" max="2303" width="9.140625" style="3"/>
    <col min="2304" max="2304" width="10.85546875" style="3" bestFit="1" customWidth="1"/>
    <col min="2305" max="2305" width="5.85546875" style="3" customWidth="1"/>
    <col min="2306" max="2306" width="43.28515625" style="3" customWidth="1"/>
    <col min="2307" max="2307" width="8" style="3" customWidth="1"/>
    <col min="2308" max="2308" width="13.85546875" style="3" customWidth="1"/>
    <col min="2309" max="2309" width="15.5703125" style="3" customWidth="1"/>
    <col min="2310" max="2310" width="8.5703125" style="3" customWidth="1"/>
    <col min="2311" max="2311" width="11" style="3" customWidth="1"/>
    <col min="2312" max="2312" width="12.5703125" style="3" customWidth="1"/>
    <col min="2313" max="2313" width="33.85546875" style="3" customWidth="1"/>
    <col min="2314" max="2314" width="9.28515625" style="3" customWidth="1"/>
    <col min="2315" max="2315" width="7.42578125" style="3" customWidth="1"/>
    <col min="2316" max="2316" width="9.28515625" style="3" customWidth="1"/>
    <col min="2317" max="2317" width="12.42578125" style="3" customWidth="1"/>
    <col min="2318" max="2318" width="8.85546875" style="3" customWidth="1"/>
    <col min="2319" max="2559" width="9.140625" style="3"/>
    <col min="2560" max="2560" width="10.85546875" style="3" bestFit="1" customWidth="1"/>
    <col min="2561" max="2561" width="5.85546875" style="3" customWidth="1"/>
    <col min="2562" max="2562" width="43.28515625" style="3" customWidth="1"/>
    <col min="2563" max="2563" width="8" style="3" customWidth="1"/>
    <col min="2564" max="2564" width="13.85546875" style="3" customWidth="1"/>
    <col min="2565" max="2565" width="15.5703125" style="3" customWidth="1"/>
    <col min="2566" max="2566" width="8.5703125" style="3" customWidth="1"/>
    <col min="2567" max="2567" width="11" style="3" customWidth="1"/>
    <col min="2568" max="2568" width="12.5703125" style="3" customWidth="1"/>
    <col min="2569" max="2569" width="33.85546875" style="3" customWidth="1"/>
    <col min="2570" max="2570" width="9.28515625" style="3" customWidth="1"/>
    <col min="2571" max="2571" width="7.42578125" style="3" customWidth="1"/>
    <col min="2572" max="2572" width="9.28515625" style="3" customWidth="1"/>
    <col min="2573" max="2573" width="12.42578125" style="3" customWidth="1"/>
    <col min="2574" max="2574" width="8.85546875" style="3" customWidth="1"/>
    <col min="2575" max="2815" width="9.140625" style="3"/>
    <col min="2816" max="2816" width="10.85546875" style="3" bestFit="1" customWidth="1"/>
    <col min="2817" max="2817" width="5.85546875" style="3" customWidth="1"/>
    <col min="2818" max="2818" width="43.28515625" style="3" customWidth="1"/>
    <col min="2819" max="2819" width="8" style="3" customWidth="1"/>
    <col min="2820" max="2820" width="13.85546875" style="3" customWidth="1"/>
    <col min="2821" max="2821" width="15.5703125" style="3" customWidth="1"/>
    <col min="2822" max="2822" width="8.5703125" style="3" customWidth="1"/>
    <col min="2823" max="2823" width="11" style="3" customWidth="1"/>
    <col min="2824" max="2824" width="12.5703125" style="3" customWidth="1"/>
    <col min="2825" max="2825" width="33.85546875" style="3" customWidth="1"/>
    <col min="2826" max="2826" width="9.28515625" style="3" customWidth="1"/>
    <col min="2827" max="2827" width="7.42578125" style="3" customWidth="1"/>
    <col min="2828" max="2828" width="9.28515625" style="3" customWidth="1"/>
    <col min="2829" max="2829" width="12.42578125" style="3" customWidth="1"/>
    <col min="2830" max="2830" width="8.85546875" style="3" customWidth="1"/>
    <col min="2831" max="3071" width="9.140625" style="3"/>
    <col min="3072" max="3072" width="10.85546875" style="3" bestFit="1" customWidth="1"/>
    <col min="3073" max="3073" width="5.85546875" style="3" customWidth="1"/>
    <col min="3074" max="3074" width="43.28515625" style="3" customWidth="1"/>
    <col min="3075" max="3075" width="8" style="3" customWidth="1"/>
    <col min="3076" max="3076" width="13.85546875" style="3" customWidth="1"/>
    <col min="3077" max="3077" width="15.5703125" style="3" customWidth="1"/>
    <col min="3078" max="3078" width="8.5703125" style="3" customWidth="1"/>
    <col min="3079" max="3079" width="11" style="3" customWidth="1"/>
    <col min="3080" max="3080" width="12.5703125" style="3" customWidth="1"/>
    <col min="3081" max="3081" width="33.85546875" style="3" customWidth="1"/>
    <col min="3082" max="3082" width="9.28515625" style="3" customWidth="1"/>
    <col min="3083" max="3083" width="7.42578125" style="3" customWidth="1"/>
    <col min="3084" max="3084" width="9.28515625" style="3" customWidth="1"/>
    <col min="3085" max="3085" width="12.42578125" style="3" customWidth="1"/>
    <col min="3086" max="3086" width="8.85546875" style="3" customWidth="1"/>
    <col min="3087" max="3327" width="9.140625" style="3"/>
    <col min="3328" max="3328" width="10.85546875" style="3" bestFit="1" customWidth="1"/>
    <col min="3329" max="3329" width="5.85546875" style="3" customWidth="1"/>
    <col min="3330" max="3330" width="43.28515625" style="3" customWidth="1"/>
    <col min="3331" max="3331" width="8" style="3" customWidth="1"/>
    <col min="3332" max="3332" width="13.85546875" style="3" customWidth="1"/>
    <col min="3333" max="3333" width="15.5703125" style="3" customWidth="1"/>
    <col min="3334" max="3334" width="8.5703125" style="3" customWidth="1"/>
    <col min="3335" max="3335" width="11" style="3" customWidth="1"/>
    <col min="3336" max="3336" width="12.5703125" style="3" customWidth="1"/>
    <col min="3337" max="3337" width="33.85546875" style="3" customWidth="1"/>
    <col min="3338" max="3338" width="9.28515625" style="3" customWidth="1"/>
    <col min="3339" max="3339" width="7.42578125" style="3" customWidth="1"/>
    <col min="3340" max="3340" width="9.28515625" style="3" customWidth="1"/>
    <col min="3341" max="3341" width="12.42578125" style="3" customWidth="1"/>
    <col min="3342" max="3342" width="8.85546875" style="3" customWidth="1"/>
    <col min="3343" max="3583" width="9.140625" style="3"/>
    <col min="3584" max="3584" width="10.85546875" style="3" bestFit="1" customWidth="1"/>
    <col min="3585" max="3585" width="5.85546875" style="3" customWidth="1"/>
    <col min="3586" max="3586" width="43.28515625" style="3" customWidth="1"/>
    <col min="3587" max="3587" width="8" style="3" customWidth="1"/>
    <col min="3588" max="3588" width="13.85546875" style="3" customWidth="1"/>
    <col min="3589" max="3589" width="15.5703125" style="3" customWidth="1"/>
    <col min="3590" max="3590" width="8.5703125" style="3" customWidth="1"/>
    <col min="3591" max="3591" width="11" style="3" customWidth="1"/>
    <col min="3592" max="3592" width="12.5703125" style="3" customWidth="1"/>
    <col min="3593" max="3593" width="33.85546875" style="3" customWidth="1"/>
    <col min="3594" max="3594" width="9.28515625" style="3" customWidth="1"/>
    <col min="3595" max="3595" width="7.42578125" style="3" customWidth="1"/>
    <col min="3596" max="3596" width="9.28515625" style="3" customWidth="1"/>
    <col min="3597" max="3597" width="12.42578125" style="3" customWidth="1"/>
    <col min="3598" max="3598" width="8.85546875" style="3" customWidth="1"/>
    <col min="3599" max="3839" width="9.140625" style="3"/>
    <col min="3840" max="3840" width="10.85546875" style="3" bestFit="1" customWidth="1"/>
    <col min="3841" max="3841" width="5.85546875" style="3" customWidth="1"/>
    <col min="3842" max="3842" width="43.28515625" style="3" customWidth="1"/>
    <col min="3843" max="3843" width="8" style="3" customWidth="1"/>
    <col min="3844" max="3844" width="13.85546875" style="3" customWidth="1"/>
    <col min="3845" max="3845" width="15.5703125" style="3" customWidth="1"/>
    <col min="3846" max="3846" width="8.5703125" style="3" customWidth="1"/>
    <col min="3847" max="3847" width="11" style="3" customWidth="1"/>
    <col min="3848" max="3848" width="12.5703125" style="3" customWidth="1"/>
    <col min="3849" max="3849" width="33.85546875" style="3" customWidth="1"/>
    <col min="3850" max="3850" width="9.28515625" style="3" customWidth="1"/>
    <col min="3851" max="3851" width="7.42578125" style="3" customWidth="1"/>
    <col min="3852" max="3852" width="9.28515625" style="3" customWidth="1"/>
    <col min="3853" max="3853" width="12.42578125" style="3" customWidth="1"/>
    <col min="3854" max="3854" width="8.85546875" style="3" customWidth="1"/>
    <col min="3855" max="4095" width="9.140625" style="3"/>
    <col min="4096" max="4096" width="10.85546875" style="3" bestFit="1" customWidth="1"/>
    <col min="4097" max="4097" width="5.85546875" style="3" customWidth="1"/>
    <col min="4098" max="4098" width="43.28515625" style="3" customWidth="1"/>
    <col min="4099" max="4099" width="8" style="3" customWidth="1"/>
    <col min="4100" max="4100" width="13.85546875" style="3" customWidth="1"/>
    <col min="4101" max="4101" width="15.5703125" style="3" customWidth="1"/>
    <col min="4102" max="4102" width="8.5703125" style="3" customWidth="1"/>
    <col min="4103" max="4103" width="11" style="3" customWidth="1"/>
    <col min="4104" max="4104" width="12.5703125" style="3" customWidth="1"/>
    <col min="4105" max="4105" width="33.85546875" style="3" customWidth="1"/>
    <col min="4106" max="4106" width="9.28515625" style="3" customWidth="1"/>
    <col min="4107" max="4107" width="7.42578125" style="3" customWidth="1"/>
    <col min="4108" max="4108" width="9.28515625" style="3" customWidth="1"/>
    <col min="4109" max="4109" width="12.42578125" style="3" customWidth="1"/>
    <col min="4110" max="4110" width="8.85546875" style="3" customWidth="1"/>
    <col min="4111" max="4351" width="9.140625" style="3"/>
    <col min="4352" max="4352" width="10.85546875" style="3" bestFit="1" customWidth="1"/>
    <col min="4353" max="4353" width="5.85546875" style="3" customWidth="1"/>
    <col min="4354" max="4354" width="43.28515625" style="3" customWidth="1"/>
    <col min="4355" max="4355" width="8" style="3" customWidth="1"/>
    <col min="4356" max="4356" width="13.85546875" style="3" customWidth="1"/>
    <col min="4357" max="4357" width="15.5703125" style="3" customWidth="1"/>
    <col min="4358" max="4358" width="8.5703125" style="3" customWidth="1"/>
    <col min="4359" max="4359" width="11" style="3" customWidth="1"/>
    <col min="4360" max="4360" width="12.5703125" style="3" customWidth="1"/>
    <col min="4361" max="4361" width="33.85546875" style="3" customWidth="1"/>
    <col min="4362" max="4362" width="9.28515625" style="3" customWidth="1"/>
    <col min="4363" max="4363" width="7.42578125" style="3" customWidth="1"/>
    <col min="4364" max="4364" width="9.28515625" style="3" customWidth="1"/>
    <col min="4365" max="4365" width="12.42578125" style="3" customWidth="1"/>
    <col min="4366" max="4366" width="8.85546875" style="3" customWidth="1"/>
    <col min="4367" max="4607" width="9.140625" style="3"/>
    <col min="4608" max="4608" width="10.85546875" style="3" bestFit="1" customWidth="1"/>
    <col min="4609" max="4609" width="5.85546875" style="3" customWidth="1"/>
    <col min="4610" max="4610" width="43.28515625" style="3" customWidth="1"/>
    <col min="4611" max="4611" width="8" style="3" customWidth="1"/>
    <col min="4612" max="4612" width="13.85546875" style="3" customWidth="1"/>
    <col min="4613" max="4613" width="15.5703125" style="3" customWidth="1"/>
    <col min="4614" max="4614" width="8.5703125" style="3" customWidth="1"/>
    <col min="4615" max="4615" width="11" style="3" customWidth="1"/>
    <col min="4616" max="4616" width="12.5703125" style="3" customWidth="1"/>
    <col min="4617" max="4617" width="33.85546875" style="3" customWidth="1"/>
    <col min="4618" max="4618" width="9.28515625" style="3" customWidth="1"/>
    <col min="4619" max="4619" width="7.42578125" style="3" customWidth="1"/>
    <col min="4620" max="4620" width="9.28515625" style="3" customWidth="1"/>
    <col min="4621" max="4621" width="12.42578125" style="3" customWidth="1"/>
    <col min="4622" max="4622" width="8.85546875" style="3" customWidth="1"/>
    <col min="4623" max="4863" width="9.140625" style="3"/>
    <col min="4864" max="4864" width="10.85546875" style="3" bestFit="1" customWidth="1"/>
    <col min="4865" max="4865" width="5.85546875" style="3" customWidth="1"/>
    <col min="4866" max="4866" width="43.28515625" style="3" customWidth="1"/>
    <col min="4867" max="4867" width="8" style="3" customWidth="1"/>
    <col min="4868" max="4868" width="13.85546875" style="3" customWidth="1"/>
    <col min="4869" max="4869" width="15.5703125" style="3" customWidth="1"/>
    <col min="4870" max="4870" width="8.5703125" style="3" customWidth="1"/>
    <col min="4871" max="4871" width="11" style="3" customWidth="1"/>
    <col min="4872" max="4872" width="12.5703125" style="3" customWidth="1"/>
    <col min="4873" max="4873" width="33.85546875" style="3" customWidth="1"/>
    <col min="4874" max="4874" width="9.28515625" style="3" customWidth="1"/>
    <col min="4875" max="4875" width="7.42578125" style="3" customWidth="1"/>
    <col min="4876" max="4876" width="9.28515625" style="3" customWidth="1"/>
    <col min="4877" max="4877" width="12.42578125" style="3" customWidth="1"/>
    <col min="4878" max="4878" width="8.85546875" style="3" customWidth="1"/>
    <col min="4879" max="5119" width="9.140625" style="3"/>
    <col min="5120" max="5120" width="10.85546875" style="3" bestFit="1" customWidth="1"/>
    <col min="5121" max="5121" width="5.85546875" style="3" customWidth="1"/>
    <col min="5122" max="5122" width="43.28515625" style="3" customWidth="1"/>
    <col min="5123" max="5123" width="8" style="3" customWidth="1"/>
    <col min="5124" max="5124" width="13.85546875" style="3" customWidth="1"/>
    <col min="5125" max="5125" width="15.5703125" style="3" customWidth="1"/>
    <col min="5126" max="5126" width="8.5703125" style="3" customWidth="1"/>
    <col min="5127" max="5127" width="11" style="3" customWidth="1"/>
    <col min="5128" max="5128" width="12.5703125" style="3" customWidth="1"/>
    <col min="5129" max="5129" width="33.85546875" style="3" customWidth="1"/>
    <col min="5130" max="5130" width="9.28515625" style="3" customWidth="1"/>
    <col min="5131" max="5131" width="7.42578125" style="3" customWidth="1"/>
    <col min="5132" max="5132" width="9.28515625" style="3" customWidth="1"/>
    <col min="5133" max="5133" width="12.42578125" style="3" customWidth="1"/>
    <col min="5134" max="5134" width="8.85546875" style="3" customWidth="1"/>
    <col min="5135" max="5375" width="9.140625" style="3"/>
    <col min="5376" max="5376" width="10.85546875" style="3" bestFit="1" customWidth="1"/>
    <col min="5377" max="5377" width="5.85546875" style="3" customWidth="1"/>
    <col min="5378" max="5378" width="43.28515625" style="3" customWidth="1"/>
    <col min="5379" max="5379" width="8" style="3" customWidth="1"/>
    <col min="5380" max="5380" width="13.85546875" style="3" customWidth="1"/>
    <col min="5381" max="5381" width="15.5703125" style="3" customWidth="1"/>
    <col min="5382" max="5382" width="8.5703125" style="3" customWidth="1"/>
    <col min="5383" max="5383" width="11" style="3" customWidth="1"/>
    <col min="5384" max="5384" width="12.5703125" style="3" customWidth="1"/>
    <col min="5385" max="5385" width="33.85546875" style="3" customWidth="1"/>
    <col min="5386" max="5386" width="9.28515625" style="3" customWidth="1"/>
    <col min="5387" max="5387" width="7.42578125" style="3" customWidth="1"/>
    <col min="5388" max="5388" width="9.28515625" style="3" customWidth="1"/>
    <col min="5389" max="5389" width="12.42578125" style="3" customWidth="1"/>
    <col min="5390" max="5390" width="8.85546875" style="3" customWidth="1"/>
    <col min="5391" max="5631" width="9.140625" style="3"/>
    <col min="5632" max="5632" width="10.85546875" style="3" bestFit="1" customWidth="1"/>
    <col min="5633" max="5633" width="5.85546875" style="3" customWidth="1"/>
    <col min="5634" max="5634" width="43.28515625" style="3" customWidth="1"/>
    <col min="5635" max="5635" width="8" style="3" customWidth="1"/>
    <col min="5636" max="5636" width="13.85546875" style="3" customWidth="1"/>
    <col min="5637" max="5637" width="15.5703125" style="3" customWidth="1"/>
    <col min="5638" max="5638" width="8.5703125" style="3" customWidth="1"/>
    <col min="5639" max="5639" width="11" style="3" customWidth="1"/>
    <col min="5640" max="5640" width="12.5703125" style="3" customWidth="1"/>
    <col min="5641" max="5641" width="33.85546875" style="3" customWidth="1"/>
    <col min="5642" max="5642" width="9.28515625" style="3" customWidth="1"/>
    <col min="5643" max="5643" width="7.42578125" style="3" customWidth="1"/>
    <col min="5644" max="5644" width="9.28515625" style="3" customWidth="1"/>
    <col min="5645" max="5645" width="12.42578125" style="3" customWidth="1"/>
    <col min="5646" max="5646" width="8.85546875" style="3" customWidth="1"/>
    <col min="5647" max="5887" width="9.140625" style="3"/>
    <col min="5888" max="5888" width="10.85546875" style="3" bestFit="1" customWidth="1"/>
    <col min="5889" max="5889" width="5.85546875" style="3" customWidth="1"/>
    <col min="5890" max="5890" width="43.28515625" style="3" customWidth="1"/>
    <col min="5891" max="5891" width="8" style="3" customWidth="1"/>
    <col min="5892" max="5892" width="13.85546875" style="3" customWidth="1"/>
    <col min="5893" max="5893" width="15.5703125" style="3" customWidth="1"/>
    <col min="5894" max="5894" width="8.5703125" style="3" customWidth="1"/>
    <col min="5895" max="5895" width="11" style="3" customWidth="1"/>
    <col min="5896" max="5896" width="12.5703125" style="3" customWidth="1"/>
    <col min="5897" max="5897" width="33.85546875" style="3" customWidth="1"/>
    <col min="5898" max="5898" width="9.28515625" style="3" customWidth="1"/>
    <col min="5899" max="5899" width="7.42578125" style="3" customWidth="1"/>
    <col min="5900" max="5900" width="9.28515625" style="3" customWidth="1"/>
    <col min="5901" max="5901" width="12.42578125" style="3" customWidth="1"/>
    <col min="5902" max="5902" width="8.85546875" style="3" customWidth="1"/>
    <col min="5903" max="6143" width="9.140625" style="3"/>
    <col min="6144" max="6144" width="10.85546875" style="3" bestFit="1" customWidth="1"/>
    <col min="6145" max="6145" width="5.85546875" style="3" customWidth="1"/>
    <col min="6146" max="6146" width="43.28515625" style="3" customWidth="1"/>
    <col min="6147" max="6147" width="8" style="3" customWidth="1"/>
    <col min="6148" max="6148" width="13.85546875" style="3" customWidth="1"/>
    <col min="6149" max="6149" width="15.5703125" style="3" customWidth="1"/>
    <col min="6150" max="6150" width="8.5703125" style="3" customWidth="1"/>
    <col min="6151" max="6151" width="11" style="3" customWidth="1"/>
    <col min="6152" max="6152" width="12.5703125" style="3" customWidth="1"/>
    <col min="6153" max="6153" width="33.85546875" style="3" customWidth="1"/>
    <col min="6154" max="6154" width="9.28515625" style="3" customWidth="1"/>
    <col min="6155" max="6155" width="7.42578125" style="3" customWidth="1"/>
    <col min="6156" max="6156" width="9.28515625" style="3" customWidth="1"/>
    <col min="6157" max="6157" width="12.42578125" style="3" customWidth="1"/>
    <col min="6158" max="6158" width="8.85546875" style="3" customWidth="1"/>
    <col min="6159" max="6399" width="9.140625" style="3"/>
    <col min="6400" max="6400" width="10.85546875" style="3" bestFit="1" customWidth="1"/>
    <col min="6401" max="6401" width="5.85546875" style="3" customWidth="1"/>
    <col min="6402" max="6402" width="43.28515625" style="3" customWidth="1"/>
    <col min="6403" max="6403" width="8" style="3" customWidth="1"/>
    <col min="6404" max="6404" width="13.85546875" style="3" customWidth="1"/>
    <col min="6405" max="6405" width="15.5703125" style="3" customWidth="1"/>
    <col min="6406" max="6406" width="8.5703125" style="3" customWidth="1"/>
    <col min="6407" max="6407" width="11" style="3" customWidth="1"/>
    <col min="6408" max="6408" width="12.5703125" style="3" customWidth="1"/>
    <col min="6409" max="6409" width="33.85546875" style="3" customWidth="1"/>
    <col min="6410" max="6410" width="9.28515625" style="3" customWidth="1"/>
    <col min="6411" max="6411" width="7.42578125" style="3" customWidth="1"/>
    <col min="6412" max="6412" width="9.28515625" style="3" customWidth="1"/>
    <col min="6413" max="6413" width="12.42578125" style="3" customWidth="1"/>
    <col min="6414" max="6414" width="8.85546875" style="3" customWidth="1"/>
    <col min="6415" max="6655" width="9.140625" style="3"/>
    <col min="6656" max="6656" width="10.85546875" style="3" bestFit="1" customWidth="1"/>
    <col min="6657" max="6657" width="5.85546875" style="3" customWidth="1"/>
    <col min="6658" max="6658" width="43.28515625" style="3" customWidth="1"/>
    <col min="6659" max="6659" width="8" style="3" customWidth="1"/>
    <col min="6660" max="6660" width="13.85546875" style="3" customWidth="1"/>
    <col min="6661" max="6661" width="15.5703125" style="3" customWidth="1"/>
    <col min="6662" max="6662" width="8.5703125" style="3" customWidth="1"/>
    <col min="6663" max="6663" width="11" style="3" customWidth="1"/>
    <col min="6664" max="6664" width="12.5703125" style="3" customWidth="1"/>
    <col min="6665" max="6665" width="33.85546875" style="3" customWidth="1"/>
    <col min="6666" max="6666" width="9.28515625" style="3" customWidth="1"/>
    <col min="6667" max="6667" width="7.42578125" style="3" customWidth="1"/>
    <col min="6668" max="6668" width="9.28515625" style="3" customWidth="1"/>
    <col min="6669" max="6669" width="12.42578125" style="3" customWidth="1"/>
    <col min="6670" max="6670" width="8.85546875" style="3" customWidth="1"/>
    <col min="6671" max="6911" width="9.140625" style="3"/>
    <col min="6912" max="6912" width="10.85546875" style="3" bestFit="1" customWidth="1"/>
    <col min="6913" max="6913" width="5.85546875" style="3" customWidth="1"/>
    <col min="6914" max="6914" width="43.28515625" style="3" customWidth="1"/>
    <col min="6915" max="6915" width="8" style="3" customWidth="1"/>
    <col min="6916" max="6916" width="13.85546875" style="3" customWidth="1"/>
    <col min="6917" max="6917" width="15.5703125" style="3" customWidth="1"/>
    <col min="6918" max="6918" width="8.5703125" style="3" customWidth="1"/>
    <col min="6919" max="6919" width="11" style="3" customWidth="1"/>
    <col min="6920" max="6920" width="12.5703125" style="3" customWidth="1"/>
    <col min="6921" max="6921" width="33.85546875" style="3" customWidth="1"/>
    <col min="6922" max="6922" width="9.28515625" style="3" customWidth="1"/>
    <col min="6923" max="6923" width="7.42578125" style="3" customWidth="1"/>
    <col min="6924" max="6924" width="9.28515625" style="3" customWidth="1"/>
    <col min="6925" max="6925" width="12.42578125" style="3" customWidth="1"/>
    <col min="6926" max="6926" width="8.85546875" style="3" customWidth="1"/>
    <col min="6927" max="7167" width="9.140625" style="3"/>
    <col min="7168" max="7168" width="10.85546875" style="3" bestFit="1" customWidth="1"/>
    <col min="7169" max="7169" width="5.85546875" style="3" customWidth="1"/>
    <col min="7170" max="7170" width="43.28515625" style="3" customWidth="1"/>
    <col min="7171" max="7171" width="8" style="3" customWidth="1"/>
    <col min="7172" max="7172" width="13.85546875" style="3" customWidth="1"/>
    <col min="7173" max="7173" width="15.5703125" style="3" customWidth="1"/>
    <col min="7174" max="7174" width="8.5703125" style="3" customWidth="1"/>
    <col min="7175" max="7175" width="11" style="3" customWidth="1"/>
    <col min="7176" max="7176" width="12.5703125" style="3" customWidth="1"/>
    <col min="7177" max="7177" width="33.85546875" style="3" customWidth="1"/>
    <col min="7178" max="7178" width="9.28515625" style="3" customWidth="1"/>
    <col min="7179" max="7179" width="7.42578125" style="3" customWidth="1"/>
    <col min="7180" max="7180" width="9.28515625" style="3" customWidth="1"/>
    <col min="7181" max="7181" width="12.42578125" style="3" customWidth="1"/>
    <col min="7182" max="7182" width="8.85546875" style="3" customWidth="1"/>
    <col min="7183" max="7423" width="9.140625" style="3"/>
    <col min="7424" max="7424" width="10.85546875" style="3" bestFit="1" customWidth="1"/>
    <col min="7425" max="7425" width="5.85546875" style="3" customWidth="1"/>
    <col min="7426" max="7426" width="43.28515625" style="3" customWidth="1"/>
    <col min="7427" max="7427" width="8" style="3" customWidth="1"/>
    <col min="7428" max="7428" width="13.85546875" style="3" customWidth="1"/>
    <col min="7429" max="7429" width="15.5703125" style="3" customWidth="1"/>
    <col min="7430" max="7430" width="8.5703125" style="3" customWidth="1"/>
    <col min="7431" max="7431" width="11" style="3" customWidth="1"/>
    <col min="7432" max="7432" width="12.5703125" style="3" customWidth="1"/>
    <col min="7433" max="7433" width="33.85546875" style="3" customWidth="1"/>
    <col min="7434" max="7434" width="9.28515625" style="3" customWidth="1"/>
    <col min="7435" max="7435" width="7.42578125" style="3" customWidth="1"/>
    <col min="7436" max="7436" width="9.28515625" style="3" customWidth="1"/>
    <col min="7437" max="7437" width="12.42578125" style="3" customWidth="1"/>
    <col min="7438" max="7438" width="8.85546875" style="3" customWidth="1"/>
    <col min="7439" max="7679" width="9.140625" style="3"/>
    <col min="7680" max="7680" width="10.85546875" style="3" bestFit="1" customWidth="1"/>
    <col min="7681" max="7681" width="5.85546875" style="3" customWidth="1"/>
    <col min="7682" max="7682" width="43.28515625" style="3" customWidth="1"/>
    <col min="7683" max="7683" width="8" style="3" customWidth="1"/>
    <col min="7684" max="7684" width="13.85546875" style="3" customWidth="1"/>
    <col min="7685" max="7685" width="15.5703125" style="3" customWidth="1"/>
    <col min="7686" max="7686" width="8.5703125" style="3" customWidth="1"/>
    <col min="7687" max="7687" width="11" style="3" customWidth="1"/>
    <col min="7688" max="7688" width="12.5703125" style="3" customWidth="1"/>
    <col min="7689" max="7689" width="33.85546875" style="3" customWidth="1"/>
    <col min="7690" max="7690" width="9.28515625" style="3" customWidth="1"/>
    <col min="7691" max="7691" width="7.42578125" style="3" customWidth="1"/>
    <col min="7692" max="7692" width="9.28515625" style="3" customWidth="1"/>
    <col min="7693" max="7693" width="12.42578125" style="3" customWidth="1"/>
    <col min="7694" max="7694" width="8.85546875" style="3" customWidth="1"/>
    <col min="7695" max="7935" width="9.140625" style="3"/>
    <col min="7936" max="7936" width="10.85546875" style="3" bestFit="1" customWidth="1"/>
    <col min="7937" max="7937" width="5.85546875" style="3" customWidth="1"/>
    <col min="7938" max="7938" width="43.28515625" style="3" customWidth="1"/>
    <col min="7939" max="7939" width="8" style="3" customWidth="1"/>
    <col min="7940" max="7940" width="13.85546875" style="3" customWidth="1"/>
    <col min="7941" max="7941" width="15.5703125" style="3" customWidth="1"/>
    <col min="7942" max="7942" width="8.5703125" style="3" customWidth="1"/>
    <col min="7943" max="7943" width="11" style="3" customWidth="1"/>
    <col min="7944" max="7944" width="12.5703125" style="3" customWidth="1"/>
    <col min="7945" max="7945" width="33.85546875" style="3" customWidth="1"/>
    <col min="7946" max="7946" width="9.28515625" style="3" customWidth="1"/>
    <col min="7947" max="7947" width="7.42578125" style="3" customWidth="1"/>
    <col min="7948" max="7948" width="9.28515625" style="3" customWidth="1"/>
    <col min="7949" max="7949" width="12.42578125" style="3" customWidth="1"/>
    <col min="7950" max="7950" width="8.85546875" style="3" customWidth="1"/>
    <col min="7951" max="8191" width="9.140625" style="3"/>
    <col min="8192" max="8192" width="10.85546875" style="3" bestFit="1" customWidth="1"/>
    <col min="8193" max="8193" width="5.85546875" style="3" customWidth="1"/>
    <col min="8194" max="8194" width="43.28515625" style="3" customWidth="1"/>
    <col min="8195" max="8195" width="8" style="3" customWidth="1"/>
    <col min="8196" max="8196" width="13.85546875" style="3" customWidth="1"/>
    <col min="8197" max="8197" width="15.5703125" style="3" customWidth="1"/>
    <col min="8198" max="8198" width="8.5703125" style="3" customWidth="1"/>
    <col min="8199" max="8199" width="11" style="3" customWidth="1"/>
    <col min="8200" max="8200" width="12.5703125" style="3" customWidth="1"/>
    <col min="8201" max="8201" width="33.85546875" style="3" customWidth="1"/>
    <col min="8202" max="8202" width="9.28515625" style="3" customWidth="1"/>
    <col min="8203" max="8203" width="7.42578125" style="3" customWidth="1"/>
    <col min="8204" max="8204" width="9.28515625" style="3" customWidth="1"/>
    <col min="8205" max="8205" width="12.42578125" style="3" customWidth="1"/>
    <col min="8206" max="8206" width="8.85546875" style="3" customWidth="1"/>
    <col min="8207" max="8447" width="9.140625" style="3"/>
    <col min="8448" max="8448" width="10.85546875" style="3" bestFit="1" customWidth="1"/>
    <col min="8449" max="8449" width="5.85546875" style="3" customWidth="1"/>
    <col min="8450" max="8450" width="43.28515625" style="3" customWidth="1"/>
    <col min="8451" max="8451" width="8" style="3" customWidth="1"/>
    <col min="8452" max="8452" width="13.85546875" style="3" customWidth="1"/>
    <col min="8453" max="8453" width="15.5703125" style="3" customWidth="1"/>
    <col min="8454" max="8454" width="8.5703125" style="3" customWidth="1"/>
    <col min="8455" max="8455" width="11" style="3" customWidth="1"/>
    <col min="8456" max="8456" width="12.5703125" style="3" customWidth="1"/>
    <col min="8457" max="8457" width="33.85546875" style="3" customWidth="1"/>
    <col min="8458" max="8458" width="9.28515625" style="3" customWidth="1"/>
    <col min="8459" max="8459" width="7.42578125" style="3" customWidth="1"/>
    <col min="8460" max="8460" width="9.28515625" style="3" customWidth="1"/>
    <col min="8461" max="8461" width="12.42578125" style="3" customWidth="1"/>
    <col min="8462" max="8462" width="8.85546875" style="3" customWidth="1"/>
    <col min="8463" max="8703" width="9.140625" style="3"/>
    <col min="8704" max="8704" width="10.85546875" style="3" bestFit="1" customWidth="1"/>
    <col min="8705" max="8705" width="5.85546875" style="3" customWidth="1"/>
    <col min="8706" max="8706" width="43.28515625" style="3" customWidth="1"/>
    <col min="8707" max="8707" width="8" style="3" customWidth="1"/>
    <col min="8708" max="8708" width="13.85546875" style="3" customWidth="1"/>
    <col min="8709" max="8709" width="15.5703125" style="3" customWidth="1"/>
    <col min="8710" max="8710" width="8.5703125" style="3" customWidth="1"/>
    <col min="8711" max="8711" width="11" style="3" customWidth="1"/>
    <col min="8712" max="8712" width="12.5703125" style="3" customWidth="1"/>
    <col min="8713" max="8713" width="33.85546875" style="3" customWidth="1"/>
    <col min="8714" max="8714" width="9.28515625" style="3" customWidth="1"/>
    <col min="8715" max="8715" width="7.42578125" style="3" customWidth="1"/>
    <col min="8716" max="8716" width="9.28515625" style="3" customWidth="1"/>
    <col min="8717" max="8717" width="12.42578125" style="3" customWidth="1"/>
    <col min="8718" max="8718" width="8.85546875" style="3" customWidth="1"/>
    <col min="8719" max="8959" width="9.140625" style="3"/>
    <col min="8960" max="8960" width="10.85546875" style="3" bestFit="1" customWidth="1"/>
    <col min="8961" max="8961" width="5.85546875" style="3" customWidth="1"/>
    <col min="8962" max="8962" width="43.28515625" style="3" customWidth="1"/>
    <col min="8963" max="8963" width="8" style="3" customWidth="1"/>
    <col min="8964" max="8964" width="13.85546875" style="3" customWidth="1"/>
    <col min="8965" max="8965" width="15.5703125" style="3" customWidth="1"/>
    <col min="8966" max="8966" width="8.5703125" style="3" customWidth="1"/>
    <col min="8967" max="8967" width="11" style="3" customWidth="1"/>
    <col min="8968" max="8968" width="12.5703125" style="3" customWidth="1"/>
    <col min="8969" max="8969" width="33.85546875" style="3" customWidth="1"/>
    <col min="8970" max="8970" width="9.28515625" style="3" customWidth="1"/>
    <col min="8971" max="8971" width="7.42578125" style="3" customWidth="1"/>
    <col min="8972" max="8972" width="9.28515625" style="3" customWidth="1"/>
    <col min="8973" max="8973" width="12.42578125" style="3" customWidth="1"/>
    <col min="8974" max="8974" width="8.85546875" style="3" customWidth="1"/>
    <col min="8975" max="9215" width="9.140625" style="3"/>
    <col min="9216" max="9216" width="10.85546875" style="3" bestFit="1" customWidth="1"/>
    <col min="9217" max="9217" width="5.85546875" style="3" customWidth="1"/>
    <col min="9218" max="9218" width="43.28515625" style="3" customWidth="1"/>
    <col min="9219" max="9219" width="8" style="3" customWidth="1"/>
    <col min="9220" max="9220" width="13.85546875" style="3" customWidth="1"/>
    <col min="9221" max="9221" width="15.5703125" style="3" customWidth="1"/>
    <col min="9222" max="9222" width="8.5703125" style="3" customWidth="1"/>
    <col min="9223" max="9223" width="11" style="3" customWidth="1"/>
    <col min="9224" max="9224" width="12.5703125" style="3" customWidth="1"/>
    <col min="9225" max="9225" width="33.85546875" style="3" customWidth="1"/>
    <col min="9226" max="9226" width="9.28515625" style="3" customWidth="1"/>
    <col min="9227" max="9227" width="7.42578125" style="3" customWidth="1"/>
    <col min="9228" max="9228" width="9.28515625" style="3" customWidth="1"/>
    <col min="9229" max="9229" width="12.42578125" style="3" customWidth="1"/>
    <col min="9230" max="9230" width="8.85546875" style="3" customWidth="1"/>
    <col min="9231" max="9471" width="9.140625" style="3"/>
    <col min="9472" max="9472" width="10.85546875" style="3" bestFit="1" customWidth="1"/>
    <col min="9473" max="9473" width="5.85546875" style="3" customWidth="1"/>
    <col min="9474" max="9474" width="43.28515625" style="3" customWidth="1"/>
    <col min="9475" max="9475" width="8" style="3" customWidth="1"/>
    <col min="9476" max="9476" width="13.85546875" style="3" customWidth="1"/>
    <col min="9477" max="9477" width="15.5703125" style="3" customWidth="1"/>
    <col min="9478" max="9478" width="8.5703125" style="3" customWidth="1"/>
    <col min="9479" max="9479" width="11" style="3" customWidth="1"/>
    <col min="9480" max="9480" width="12.5703125" style="3" customWidth="1"/>
    <col min="9481" max="9481" width="33.85546875" style="3" customWidth="1"/>
    <col min="9482" max="9482" width="9.28515625" style="3" customWidth="1"/>
    <col min="9483" max="9483" width="7.42578125" style="3" customWidth="1"/>
    <col min="9484" max="9484" width="9.28515625" style="3" customWidth="1"/>
    <col min="9485" max="9485" width="12.42578125" style="3" customWidth="1"/>
    <col min="9486" max="9486" width="8.85546875" style="3" customWidth="1"/>
    <col min="9487" max="9727" width="9.140625" style="3"/>
    <col min="9728" max="9728" width="10.85546875" style="3" bestFit="1" customWidth="1"/>
    <col min="9729" max="9729" width="5.85546875" style="3" customWidth="1"/>
    <col min="9730" max="9730" width="43.28515625" style="3" customWidth="1"/>
    <col min="9731" max="9731" width="8" style="3" customWidth="1"/>
    <col min="9732" max="9732" width="13.85546875" style="3" customWidth="1"/>
    <col min="9733" max="9733" width="15.5703125" style="3" customWidth="1"/>
    <col min="9734" max="9734" width="8.5703125" style="3" customWidth="1"/>
    <col min="9735" max="9735" width="11" style="3" customWidth="1"/>
    <col min="9736" max="9736" width="12.5703125" style="3" customWidth="1"/>
    <col min="9737" max="9737" width="33.85546875" style="3" customWidth="1"/>
    <col min="9738" max="9738" width="9.28515625" style="3" customWidth="1"/>
    <col min="9739" max="9739" width="7.42578125" style="3" customWidth="1"/>
    <col min="9740" max="9740" width="9.28515625" style="3" customWidth="1"/>
    <col min="9741" max="9741" width="12.42578125" style="3" customWidth="1"/>
    <col min="9742" max="9742" width="8.85546875" style="3" customWidth="1"/>
    <col min="9743" max="9983" width="9.140625" style="3"/>
    <col min="9984" max="9984" width="10.85546875" style="3" bestFit="1" customWidth="1"/>
    <col min="9985" max="9985" width="5.85546875" style="3" customWidth="1"/>
    <col min="9986" max="9986" width="43.28515625" style="3" customWidth="1"/>
    <col min="9987" max="9987" width="8" style="3" customWidth="1"/>
    <col min="9988" max="9988" width="13.85546875" style="3" customWidth="1"/>
    <col min="9989" max="9989" width="15.5703125" style="3" customWidth="1"/>
    <col min="9990" max="9990" width="8.5703125" style="3" customWidth="1"/>
    <col min="9991" max="9991" width="11" style="3" customWidth="1"/>
    <col min="9992" max="9992" width="12.5703125" style="3" customWidth="1"/>
    <col min="9993" max="9993" width="33.85546875" style="3" customWidth="1"/>
    <col min="9994" max="9994" width="9.28515625" style="3" customWidth="1"/>
    <col min="9995" max="9995" width="7.42578125" style="3" customWidth="1"/>
    <col min="9996" max="9996" width="9.28515625" style="3" customWidth="1"/>
    <col min="9997" max="9997" width="12.42578125" style="3" customWidth="1"/>
    <col min="9998" max="9998" width="8.85546875" style="3" customWidth="1"/>
    <col min="9999" max="10239" width="9.140625" style="3"/>
    <col min="10240" max="10240" width="10.85546875" style="3" bestFit="1" customWidth="1"/>
    <col min="10241" max="10241" width="5.85546875" style="3" customWidth="1"/>
    <col min="10242" max="10242" width="43.28515625" style="3" customWidth="1"/>
    <col min="10243" max="10243" width="8" style="3" customWidth="1"/>
    <col min="10244" max="10244" width="13.85546875" style="3" customWidth="1"/>
    <col min="10245" max="10245" width="15.5703125" style="3" customWidth="1"/>
    <col min="10246" max="10246" width="8.5703125" style="3" customWidth="1"/>
    <col min="10247" max="10247" width="11" style="3" customWidth="1"/>
    <col min="10248" max="10248" width="12.5703125" style="3" customWidth="1"/>
    <col min="10249" max="10249" width="33.85546875" style="3" customWidth="1"/>
    <col min="10250" max="10250" width="9.28515625" style="3" customWidth="1"/>
    <col min="10251" max="10251" width="7.42578125" style="3" customWidth="1"/>
    <col min="10252" max="10252" width="9.28515625" style="3" customWidth="1"/>
    <col min="10253" max="10253" width="12.42578125" style="3" customWidth="1"/>
    <col min="10254" max="10254" width="8.85546875" style="3" customWidth="1"/>
    <col min="10255" max="10495" width="9.140625" style="3"/>
    <col min="10496" max="10496" width="10.85546875" style="3" bestFit="1" customWidth="1"/>
    <col min="10497" max="10497" width="5.85546875" style="3" customWidth="1"/>
    <col min="10498" max="10498" width="43.28515625" style="3" customWidth="1"/>
    <col min="10499" max="10499" width="8" style="3" customWidth="1"/>
    <col min="10500" max="10500" width="13.85546875" style="3" customWidth="1"/>
    <col min="10501" max="10501" width="15.5703125" style="3" customWidth="1"/>
    <col min="10502" max="10502" width="8.5703125" style="3" customWidth="1"/>
    <col min="10503" max="10503" width="11" style="3" customWidth="1"/>
    <col min="10504" max="10504" width="12.5703125" style="3" customWidth="1"/>
    <col min="10505" max="10505" width="33.85546875" style="3" customWidth="1"/>
    <col min="10506" max="10506" width="9.28515625" style="3" customWidth="1"/>
    <col min="10507" max="10507" width="7.42578125" style="3" customWidth="1"/>
    <col min="10508" max="10508" width="9.28515625" style="3" customWidth="1"/>
    <col min="10509" max="10509" width="12.42578125" style="3" customWidth="1"/>
    <col min="10510" max="10510" width="8.85546875" style="3" customWidth="1"/>
    <col min="10511" max="10751" width="9.140625" style="3"/>
    <col min="10752" max="10752" width="10.85546875" style="3" bestFit="1" customWidth="1"/>
    <col min="10753" max="10753" width="5.85546875" style="3" customWidth="1"/>
    <col min="10754" max="10754" width="43.28515625" style="3" customWidth="1"/>
    <col min="10755" max="10755" width="8" style="3" customWidth="1"/>
    <col min="10756" max="10756" width="13.85546875" style="3" customWidth="1"/>
    <col min="10757" max="10757" width="15.5703125" style="3" customWidth="1"/>
    <col min="10758" max="10758" width="8.5703125" style="3" customWidth="1"/>
    <col min="10759" max="10759" width="11" style="3" customWidth="1"/>
    <col min="10760" max="10760" width="12.5703125" style="3" customWidth="1"/>
    <col min="10761" max="10761" width="33.85546875" style="3" customWidth="1"/>
    <col min="10762" max="10762" width="9.28515625" style="3" customWidth="1"/>
    <col min="10763" max="10763" width="7.42578125" style="3" customWidth="1"/>
    <col min="10764" max="10764" width="9.28515625" style="3" customWidth="1"/>
    <col min="10765" max="10765" width="12.42578125" style="3" customWidth="1"/>
    <col min="10766" max="10766" width="8.85546875" style="3" customWidth="1"/>
    <col min="10767" max="11007" width="9.140625" style="3"/>
    <col min="11008" max="11008" width="10.85546875" style="3" bestFit="1" customWidth="1"/>
    <col min="11009" max="11009" width="5.85546875" style="3" customWidth="1"/>
    <col min="11010" max="11010" width="43.28515625" style="3" customWidth="1"/>
    <col min="11011" max="11011" width="8" style="3" customWidth="1"/>
    <col min="11012" max="11012" width="13.85546875" style="3" customWidth="1"/>
    <col min="11013" max="11013" width="15.5703125" style="3" customWidth="1"/>
    <col min="11014" max="11014" width="8.5703125" style="3" customWidth="1"/>
    <col min="11015" max="11015" width="11" style="3" customWidth="1"/>
    <col min="11016" max="11016" width="12.5703125" style="3" customWidth="1"/>
    <col min="11017" max="11017" width="33.85546875" style="3" customWidth="1"/>
    <col min="11018" max="11018" width="9.28515625" style="3" customWidth="1"/>
    <col min="11019" max="11019" width="7.42578125" style="3" customWidth="1"/>
    <col min="11020" max="11020" width="9.28515625" style="3" customWidth="1"/>
    <col min="11021" max="11021" width="12.42578125" style="3" customWidth="1"/>
    <col min="11022" max="11022" width="8.85546875" style="3" customWidth="1"/>
    <col min="11023" max="11263" width="9.140625" style="3"/>
    <col min="11264" max="11264" width="10.85546875" style="3" bestFit="1" customWidth="1"/>
    <col min="11265" max="11265" width="5.85546875" style="3" customWidth="1"/>
    <col min="11266" max="11266" width="43.28515625" style="3" customWidth="1"/>
    <col min="11267" max="11267" width="8" style="3" customWidth="1"/>
    <col min="11268" max="11268" width="13.85546875" style="3" customWidth="1"/>
    <col min="11269" max="11269" width="15.5703125" style="3" customWidth="1"/>
    <col min="11270" max="11270" width="8.5703125" style="3" customWidth="1"/>
    <col min="11271" max="11271" width="11" style="3" customWidth="1"/>
    <col min="11272" max="11272" width="12.5703125" style="3" customWidth="1"/>
    <col min="11273" max="11273" width="33.85546875" style="3" customWidth="1"/>
    <col min="11274" max="11274" width="9.28515625" style="3" customWidth="1"/>
    <col min="11275" max="11275" width="7.42578125" style="3" customWidth="1"/>
    <col min="11276" max="11276" width="9.28515625" style="3" customWidth="1"/>
    <col min="11277" max="11277" width="12.42578125" style="3" customWidth="1"/>
    <col min="11278" max="11278" width="8.85546875" style="3" customWidth="1"/>
    <col min="11279" max="11519" width="9.140625" style="3"/>
    <col min="11520" max="11520" width="10.85546875" style="3" bestFit="1" customWidth="1"/>
    <col min="11521" max="11521" width="5.85546875" style="3" customWidth="1"/>
    <col min="11522" max="11522" width="43.28515625" style="3" customWidth="1"/>
    <col min="11523" max="11523" width="8" style="3" customWidth="1"/>
    <col min="11524" max="11524" width="13.85546875" style="3" customWidth="1"/>
    <col min="11525" max="11525" width="15.5703125" style="3" customWidth="1"/>
    <col min="11526" max="11526" width="8.5703125" style="3" customWidth="1"/>
    <col min="11527" max="11527" width="11" style="3" customWidth="1"/>
    <col min="11528" max="11528" width="12.5703125" style="3" customWidth="1"/>
    <col min="11529" max="11529" width="33.85546875" style="3" customWidth="1"/>
    <col min="11530" max="11530" width="9.28515625" style="3" customWidth="1"/>
    <col min="11531" max="11531" width="7.42578125" style="3" customWidth="1"/>
    <col min="11532" max="11532" width="9.28515625" style="3" customWidth="1"/>
    <col min="11533" max="11533" width="12.42578125" style="3" customWidth="1"/>
    <col min="11534" max="11534" width="8.85546875" style="3" customWidth="1"/>
    <col min="11535" max="11775" width="9.140625" style="3"/>
    <col min="11776" max="11776" width="10.85546875" style="3" bestFit="1" customWidth="1"/>
    <col min="11777" max="11777" width="5.85546875" style="3" customWidth="1"/>
    <col min="11778" max="11778" width="43.28515625" style="3" customWidth="1"/>
    <col min="11779" max="11779" width="8" style="3" customWidth="1"/>
    <col min="11780" max="11780" width="13.85546875" style="3" customWidth="1"/>
    <col min="11781" max="11781" width="15.5703125" style="3" customWidth="1"/>
    <col min="11782" max="11782" width="8.5703125" style="3" customWidth="1"/>
    <col min="11783" max="11783" width="11" style="3" customWidth="1"/>
    <col min="11784" max="11784" width="12.5703125" style="3" customWidth="1"/>
    <col min="11785" max="11785" width="33.85546875" style="3" customWidth="1"/>
    <col min="11786" max="11786" width="9.28515625" style="3" customWidth="1"/>
    <col min="11787" max="11787" width="7.42578125" style="3" customWidth="1"/>
    <col min="11788" max="11788" width="9.28515625" style="3" customWidth="1"/>
    <col min="11789" max="11789" width="12.42578125" style="3" customWidth="1"/>
    <col min="11790" max="11790" width="8.85546875" style="3" customWidth="1"/>
    <col min="11791" max="12031" width="9.140625" style="3"/>
    <col min="12032" max="12032" width="10.85546875" style="3" bestFit="1" customWidth="1"/>
    <col min="12033" max="12033" width="5.85546875" style="3" customWidth="1"/>
    <col min="12034" max="12034" width="43.28515625" style="3" customWidth="1"/>
    <col min="12035" max="12035" width="8" style="3" customWidth="1"/>
    <col min="12036" max="12036" width="13.85546875" style="3" customWidth="1"/>
    <col min="12037" max="12037" width="15.5703125" style="3" customWidth="1"/>
    <col min="12038" max="12038" width="8.5703125" style="3" customWidth="1"/>
    <col min="12039" max="12039" width="11" style="3" customWidth="1"/>
    <col min="12040" max="12040" width="12.5703125" style="3" customWidth="1"/>
    <col min="12041" max="12041" width="33.85546875" style="3" customWidth="1"/>
    <col min="12042" max="12042" width="9.28515625" style="3" customWidth="1"/>
    <col min="12043" max="12043" width="7.42578125" style="3" customWidth="1"/>
    <col min="12044" max="12044" width="9.28515625" style="3" customWidth="1"/>
    <col min="12045" max="12045" width="12.42578125" style="3" customWidth="1"/>
    <col min="12046" max="12046" width="8.85546875" style="3" customWidth="1"/>
    <col min="12047" max="12287" width="9.140625" style="3"/>
    <col min="12288" max="12288" width="10.85546875" style="3" bestFit="1" customWidth="1"/>
    <col min="12289" max="12289" width="5.85546875" style="3" customWidth="1"/>
    <col min="12290" max="12290" width="43.28515625" style="3" customWidth="1"/>
    <col min="12291" max="12291" width="8" style="3" customWidth="1"/>
    <col min="12292" max="12292" width="13.85546875" style="3" customWidth="1"/>
    <col min="12293" max="12293" width="15.5703125" style="3" customWidth="1"/>
    <col min="12294" max="12294" width="8.5703125" style="3" customWidth="1"/>
    <col min="12295" max="12295" width="11" style="3" customWidth="1"/>
    <col min="12296" max="12296" width="12.5703125" style="3" customWidth="1"/>
    <col min="12297" max="12297" width="33.85546875" style="3" customWidth="1"/>
    <col min="12298" max="12298" width="9.28515625" style="3" customWidth="1"/>
    <col min="12299" max="12299" width="7.42578125" style="3" customWidth="1"/>
    <col min="12300" max="12300" width="9.28515625" style="3" customWidth="1"/>
    <col min="12301" max="12301" width="12.42578125" style="3" customWidth="1"/>
    <col min="12302" max="12302" width="8.85546875" style="3" customWidth="1"/>
    <col min="12303" max="12543" width="9.140625" style="3"/>
    <col min="12544" max="12544" width="10.85546875" style="3" bestFit="1" customWidth="1"/>
    <col min="12545" max="12545" width="5.85546875" style="3" customWidth="1"/>
    <col min="12546" max="12546" width="43.28515625" style="3" customWidth="1"/>
    <col min="12547" max="12547" width="8" style="3" customWidth="1"/>
    <col min="12548" max="12548" width="13.85546875" style="3" customWidth="1"/>
    <col min="12549" max="12549" width="15.5703125" style="3" customWidth="1"/>
    <col min="12550" max="12550" width="8.5703125" style="3" customWidth="1"/>
    <col min="12551" max="12551" width="11" style="3" customWidth="1"/>
    <col min="12552" max="12552" width="12.5703125" style="3" customWidth="1"/>
    <col min="12553" max="12553" width="33.85546875" style="3" customWidth="1"/>
    <col min="12554" max="12554" width="9.28515625" style="3" customWidth="1"/>
    <col min="12555" max="12555" width="7.42578125" style="3" customWidth="1"/>
    <col min="12556" max="12556" width="9.28515625" style="3" customWidth="1"/>
    <col min="12557" max="12557" width="12.42578125" style="3" customWidth="1"/>
    <col min="12558" max="12558" width="8.85546875" style="3" customWidth="1"/>
    <col min="12559" max="12799" width="9.140625" style="3"/>
    <col min="12800" max="12800" width="10.85546875" style="3" bestFit="1" customWidth="1"/>
    <col min="12801" max="12801" width="5.85546875" style="3" customWidth="1"/>
    <col min="12802" max="12802" width="43.28515625" style="3" customWidth="1"/>
    <col min="12803" max="12803" width="8" style="3" customWidth="1"/>
    <col min="12804" max="12804" width="13.85546875" style="3" customWidth="1"/>
    <col min="12805" max="12805" width="15.5703125" style="3" customWidth="1"/>
    <col min="12806" max="12806" width="8.5703125" style="3" customWidth="1"/>
    <col min="12807" max="12807" width="11" style="3" customWidth="1"/>
    <col min="12808" max="12808" width="12.5703125" style="3" customWidth="1"/>
    <col min="12809" max="12809" width="33.85546875" style="3" customWidth="1"/>
    <col min="12810" max="12810" width="9.28515625" style="3" customWidth="1"/>
    <col min="12811" max="12811" width="7.42578125" style="3" customWidth="1"/>
    <col min="12812" max="12812" width="9.28515625" style="3" customWidth="1"/>
    <col min="12813" max="12813" width="12.42578125" style="3" customWidth="1"/>
    <col min="12814" max="12814" width="8.85546875" style="3" customWidth="1"/>
    <col min="12815" max="13055" width="9.140625" style="3"/>
    <col min="13056" max="13056" width="10.85546875" style="3" bestFit="1" customWidth="1"/>
    <col min="13057" max="13057" width="5.85546875" style="3" customWidth="1"/>
    <col min="13058" max="13058" width="43.28515625" style="3" customWidth="1"/>
    <col min="13059" max="13059" width="8" style="3" customWidth="1"/>
    <col min="13060" max="13060" width="13.85546875" style="3" customWidth="1"/>
    <col min="13061" max="13061" width="15.5703125" style="3" customWidth="1"/>
    <col min="13062" max="13062" width="8.5703125" style="3" customWidth="1"/>
    <col min="13063" max="13063" width="11" style="3" customWidth="1"/>
    <col min="13064" max="13064" width="12.5703125" style="3" customWidth="1"/>
    <col min="13065" max="13065" width="33.85546875" style="3" customWidth="1"/>
    <col min="13066" max="13066" width="9.28515625" style="3" customWidth="1"/>
    <col min="13067" max="13067" width="7.42578125" style="3" customWidth="1"/>
    <col min="13068" max="13068" width="9.28515625" style="3" customWidth="1"/>
    <col min="13069" max="13069" width="12.42578125" style="3" customWidth="1"/>
    <col min="13070" max="13070" width="8.85546875" style="3" customWidth="1"/>
    <col min="13071" max="13311" width="9.140625" style="3"/>
    <col min="13312" max="13312" width="10.85546875" style="3" bestFit="1" customWidth="1"/>
    <col min="13313" max="13313" width="5.85546875" style="3" customWidth="1"/>
    <col min="13314" max="13314" width="43.28515625" style="3" customWidth="1"/>
    <col min="13315" max="13315" width="8" style="3" customWidth="1"/>
    <col min="13316" max="13316" width="13.85546875" style="3" customWidth="1"/>
    <col min="13317" max="13317" width="15.5703125" style="3" customWidth="1"/>
    <col min="13318" max="13318" width="8.5703125" style="3" customWidth="1"/>
    <col min="13319" max="13319" width="11" style="3" customWidth="1"/>
    <col min="13320" max="13320" width="12.5703125" style="3" customWidth="1"/>
    <col min="13321" max="13321" width="33.85546875" style="3" customWidth="1"/>
    <col min="13322" max="13322" width="9.28515625" style="3" customWidth="1"/>
    <col min="13323" max="13323" width="7.42578125" style="3" customWidth="1"/>
    <col min="13324" max="13324" width="9.28515625" style="3" customWidth="1"/>
    <col min="13325" max="13325" width="12.42578125" style="3" customWidth="1"/>
    <col min="13326" max="13326" width="8.85546875" style="3" customWidth="1"/>
    <col min="13327" max="13567" width="9.140625" style="3"/>
    <col min="13568" max="13568" width="10.85546875" style="3" bestFit="1" customWidth="1"/>
    <col min="13569" max="13569" width="5.85546875" style="3" customWidth="1"/>
    <col min="13570" max="13570" width="43.28515625" style="3" customWidth="1"/>
    <col min="13571" max="13571" width="8" style="3" customWidth="1"/>
    <col min="13572" max="13572" width="13.85546875" style="3" customWidth="1"/>
    <col min="13573" max="13573" width="15.5703125" style="3" customWidth="1"/>
    <col min="13574" max="13574" width="8.5703125" style="3" customWidth="1"/>
    <col min="13575" max="13575" width="11" style="3" customWidth="1"/>
    <col min="13576" max="13576" width="12.5703125" style="3" customWidth="1"/>
    <col min="13577" max="13577" width="33.85546875" style="3" customWidth="1"/>
    <col min="13578" max="13578" width="9.28515625" style="3" customWidth="1"/>
    <col min="13579" max="13579" width="7.42578125" style="3" customWidth="1"/>
    <col min="13580" max="13580" width="9.28515625" style="3" customWidth="1"/>
    <col min="13581" max="13581" width="12.42578125" style="3" customWidth="1"/>
    <col min="13582" max="13582" width="8.85546875" style="3" customWidth="1"/>
    <col min="13583" max="13823" width="9.140625" style="3"/>
    <col min="13824" max="13824" width="10.85546875" style="3" bestFit="1" customWidth="1"/>
    <col min="13825" max="13825" width="5.85546875" style="3" customWidth="1"/>
    <col min="13826" max="13826" width="43.28515625" style="3" customWidth="1"/>
    <col min="13827" max="13827" width="8" style="3" customWidth="1"/>
    <col min="13828" max="13828" width="13.85546875" style="3" customWidth="1"/>
    <col min="13829" max="13829" width="15.5703125" style="3" customWidth="1"/>
    <col min="13830" max="13830" width="8.5703125" style="3" customWidth="1"/>
    <col min="13831" max="13831" width="11" style="3" customWidth="1"/>
    <col min="13832" max="13832" width="12.5703125" style="3" customWidth="1"/>
    <col min="13833" max="13833" width="33.85546875" style="3" customWidth="1"/>
    <col min="13834" max="13834" width="9.28515625" style="3" customWidth="1"/>
    <col min="13835" max="13835" width="7.42578125" style="3" customWidth="1"/>
    <col min="13836" max="13836" width="9.28515625" style="3" customWidth="1"/>
    <col min="13837" max="13837" width="12.42578125" style="3" customWidth="1"/>
    <col min="13838" max="13838" width="8.85546875" style="3" customWidth="1"/>
    <col min="13839" max="14079" width="9.140625" style="3"/>
    <col min="14080" max="14080" width="10.85546875" style="3" bestFit="1" customWidth="1"/>
    <col min="14081" max="14081" width="5.85546875" style="3" customWidth="1"/>
    <col min="14082" max="14082" width="43.28515625" style="3" customWidth="1"/>
    <col min="14083" max="14083" width="8" style="3" customWidth="1"/>
    <col min="14084" max="14084" width="13.85546875" style="3" customWidth="1"/>
    <col min="14085" max="14085" width="15.5703125" style="3" customWidth="1"/>
    <col min="14086" max="14086" width="8.5703125" style="3" customWidth="1"/>
    <col min="14087" max="14087" width="11" style="3" customWidth="1"/>
    <col min="14088" max="14088" width="12.5703125" style="3" customWidth="1"/>
    <col min="14089" max="14089" width="33.85546875" style="3" customWidth="1"/>
    <col min="14090" max="14090" width="9.28515625" style="3" customWidth="1"/>
    <col min="14091" max="14091" width="7.42578125" style="3" customWidth="1"/>
    <col min="14092" max="14092" width="9.28515625" style="3" customWidth="1"/>
    <col min="14093" max="14093" width="12.42578125" style="3" customWidth="1"/>
    <col min="14094" max="14094" width="8.85546875" style="3" customWidth="1"/>
    <col min="14095" max="14335" width="9.140625" style="3"/>
    <col min="14336" max="14336" width="10.85546875" style="3" bestFit="1" customWidth="1"/>
    <col min="14337" max="14337" width="5.85546875" style="3" customWidth="1"/>
    <col min="14338" max="14338" width="43.28515625" style="3" customWidth="1"/>
    <col min="14339" max="14339" width="8" style="3" customWidth="1"/>
    <col min="14340" max="14340" width="13.85546875" style="3" customWidth="1"/>
    <col min="14341" max="14341" width="15.5703125" style="3" customWidth="1"/>
    <col min="14342" max="14342" width="8.5703125" style="3" customWidth="1"/>
    <col min="14343" max="14343" width="11" style="3" customWidth="1"/>
    <col min="14344" max="14344" width="12.5703125" style="3" customWidth="1"/>
    <col min="14345" max="14345" width="33.85546875" style="3" customWidth="1"/>
    <col min="14346" max="14346" width="9.28515625" style="3" customWidth="1"/>
    <col min="14347" max="14347" width="7.42578125" style="3" customWidth="1"/>
    <col min="14348" max="14348" width="9.28515625" style="3" customWidth="1"/>
    <col min="14349" max="14349" width="12.42578125" style="3" customWidth="1"/>
    <col min="14350" max="14350" width="8.85546875" style="3" customWidth="1"/>
    <col min="14351" max="14591" width="9.140625" style="3"/>
    <col min="14592" max="14592" width="10.85546875" style="3" bestFit="1" customWidth="1"/>
    <col min="14593" max="14593" width="5.85546875" style="3" customWidth="1"/>
    <col min="14594" max="14594" width="43.28515625" style="3" customWidth="1"/>
    <col min="14595" max="14595" width="8" style="3" customWidth="1"/>
    <col min="14596" max="14596" width="13.85546875" style="3" customWidth="1"/>
    <col min="14597" max="14597" width="15.5703125" style="3" customWidth="1"/>
    <col min="14598" max="14598" width="8.5703125" style="3" customWidth="1"/>
    <col min="14599" max="14599" width="11" style="3" customWidth="1"/>
    <col min="14600" max="14600" width="12.5703125" style="3" customWidth="1"/>
    <col min="14601" max="14601" width="33.85546875" style="3" customWidth="1"/>
    <col min="14602" max="14602" width="9.28515625" style="3" customWidth="1"/>
    <col min="14603" max="14603" width="7.42578125" style="3" customWidth="1"/>
    <col min="14604" max="14604" width="9.28515625" style="3" customWidth="1"/>
    <col min="14605" max="14605" width="12.42578125" style="3" customWidth="1"/>
    <col min="14606" max="14606" width="8.85546875" style="3" customWidth="1"/>
    <col min="14607" max="14847" width="9.140625" style="3"/>
    <col min="14848" max="14848" width="10.85546875" style="3" bestFit="1" customWidth="1"/>
    <col min="14849" max="14849" width="5.85546875" style="3" customWidth="1"/>
    <col min="14850" max="14850" width="43.28515625" style="3" customWidth="1"/>
    <col min="14851" max="14851" width="8" style="3" customWidth="1"/>
    <col min="14852" max="14852" width="13.85546875" style="3" customWidth="1"/>
    <col min="14853" max="14853" width="15.5703125" style="3" customWidth="1"/>
    <col min="14854" max="14854" width="8.5703125" style="3" customWidth="1"/>
    <col min="14855" max="14855" width="11" style="3" customWidth="1"/>
    <col min="14856" max="14856" width="12.5703125" style="3" customWidth="1"/>
    <col min="14857" max="14857" width="33.85546875" style="3" customWidth="1"/>
    <col min="14858" max="14858" width="9.28515625" style="3" customWidth="1"/>
    <col min="14859" max="14859" width="7.42578125" style="3" customWidth="1"/>
    <col min="14860" max="14860" width="9.28515625" style="3" customWidth="1"/>
    <col min="14861" max="14861" width="12.42578125" style="3" customWidth="1"/>
    <col min="14862" max="14862" width="8.85546875" style="3" customWidth="1"/>
    <col min="14863" max="15103" width="9.140625" style="3"/>
    <col min="15104" max="15104" width="10.85546875" style="3" bestFit="1" customWidth="1"/>
    <col min="15105" max="15105" width="5.85546875" style="3" customWidth="1"/>
    <col min="15106" max="15106" width="43.28515625" style="3" customWidth="1"/>
    <col min="15107" max="15107" width="8" style="3" customWidth="1"/>
    <col min="15108" max="15108" width="13.85546875" style="3" customWidth="1"/>
    <col min="15109" max="15109" width="15.5703125" style="3" customWidth="1"/>
    <col min="15110" max="15110" width="8.5703125" style="3" customWidth="1"/>
    <col min="15111" max="15111" width="11" style="3" customWidth="1"/>
    <col min="15112" max="15112" width="12.5703125" style="3" customWidth="1"/>
    <col min="15113" max="15113" width="33.85546875" style="3" customWidth="1"/>
    <col min="15114" max="15114" width="9.28515625" style="3" customWidth="1"/>
    <col min="15115" max="15115" width="7.42578125" style="3" customWidth="1"/>
    <col min="15116" max="15116" width="9.28515625" style="3" customWidth="1"/>
    <col min="15117" max="15117" width="12.42578125" style="3" customWidth="1"/>
    <col min="15118" max="15118" width="8.85546875" style="3" customWidth="1"/>
    <col min="15119" max="15359" width="9.140625" style="3"/>
    <col min="15360" max="15360" width="10.85546875" style="3" bestFit="1" customWidth="1"/>
    <col min="15361" max="15361" width="5.85546875" style="3" customWidth="1"/>
    <col min="15362" max="15362" width="43.28515625" style="3" customWidth="1"/>
    <col min="15363" max="15363" width="8" style="3" customWidth="1"/>
    <col min="15364" max="15364" width="13.85546875" style="3" customWidth="1"/>
    <col min="15365" max="15365" width="15.5703125" style="3" customWidth="1"/>
    <col min="15366" max="15366" width="8.5703125" style="3" customWidth="1"/>
    <col min="15367" max="15367" width="11" style="3" customWidth="1"/>
    <col min="15368" max="15368" width="12.5703125" style="3" customWidth="1"/>
    <col min="15369" max="15369" width="33.85546875" style="3" customWidth="1"/>
    <col min="15370" max="15370" width="9.28515625" style="3" customWidth="1"/>
    <col min="15371" max="15371" width="7.42578125" style="3" customWidth="1"/>
    <col min="15372" max="15372" width="9.28515625" style="3" customWidth="1"/>
    <col min="15373" max="15373" width="12.42578125" style="3" customWidth="1"/>
    <col min="15374" max="15374" width="8.85546875" style="3" customWidth="1"/>
    <col min="15375" max="15615" width="9.140625" style="3"/>
    <col min="15616" max="15616" width="10.85546875" style="3" bestFit="1" customWidth="1"/>
    <col min="15617" max="15617" width="5.85546875" style="3" customWidth="1"/>
    <col min="15618" max="15618" width="43.28515625" style="3" customWidth="1"/>
    <col min="15619" max="15619" width="8" style="3" customWidth="1"/>
    <col min="15620" max="15620" width="13.85546875" style="3" customWidth="1"/>
    <col min="15621" max="15621" width="15.5703125" style="3" customWidth="1"/>
    <col min="15622" max="15622" width="8.5703125" style="3" customWidth="1"/>
    <col min="15623" max="15623" width="11" style="3" customWidth="1"/>
    <col min="15624" max="15624" width="12.5703125" style="3" customWidth="1"/>
    <col min="15625" max="15625" width="33.85546875" style="3" customWidth="1"/>
    <col min="15626" max="15626" width="9.28515625" style="3" customWidth="1"/>
    <col min="15627" max="15627" width="7.42578125" style="3" customWidth="1"/>
    <col min="15628" max="15628" width="9.28515625" style="3" customWidth="1"/>
    <col min="15629" max="15629" width="12.42578125" style="3" customWidth="1"/>
    <col min="15630" max="15630" width="8.85546875" style="3" customWidth="1"/>
    <col min="15631" max="15871" width="9.140625" style="3"/>
    <col min="15872" max="15872" width="10.85546875" style="3" bestFit="1" customWidth="1"/>
    <col min="15873" max="15873" width="5.85546875" style="3" customWidth="1"/>
    <col min="15874" max="15874" width="43.28515625" style="3" customWidth="1"/>
    <col min="15875" max="15875" width="8" style="3" customWidth="1"/>
    <col min="15876" max="15876" width="13.85546875" style="3" customWidth="1"/>
    <col min="15877" max="15877" width="15.5703125" style="3" customWidth="1"/>
    <col min="15878" max="15878" width="8.5703125" style="3" customWidth="1"/>
    <col min="15879" max="15879" width="11" style="3" customWidth="1"/>
    <col min="15880" max="15880" width="12.5703125" style="3" customWidth="1"/>
    <col min="15881" max="15881" width="33.85546875" style="3" customWidth="1"/>
    <col min="15882" max="15882" width="9.28515625" style="3" customWidth="1"/>
    <col min="15883" max="15883" width="7.42578125" style="3" customWidth="1"/>
    <col min="15884" max="15884" width="9.28515625" style="3" customWidth="1"/>
    <col min="15885" max="15885" width="12.42578125" style="3" customWidth="1"/>
    <col min="15886" max="15886" width="8.85546875" style="3" customWidth="1"/>
    <col min="15887" max="16127" width="9.140625" style="3"/>
    <col min="16128" max="16128" width="10.85546875" style="3" bestFit="1" customWidth="1"/>
    <col min="16129" max="16129" width="5.85546875" style="3" customWidth="1"/>
    <col min="16130" max="16130" width="43.28515625" style="3" customWidth="1"/>
    <col min="16131" max="16131" width="8" style="3" customWidth="1"/>
    <col min="16132" max="16132" width="13.85546875" style="3" customWidth="1"/>
    <col min="16133" max="16133" width="15.5703125" style="3" customWidth="1"/>
    <col min="16134" max="16134" width="8.5703125" style="3" customWidth="1"/>
    <col min="16135" max="16135" width="11" style="3" customWidth="1"/>
    <col min="16136" max="16136" width="12.5703125" style="3" customWidth="1"/>
    <col min="16137" max="16137" width="33.85546875" style="3" customWidth="1"/>
    <col min="16138" max="16138" width="9.28515625" style="3" customWidth="1"/>
    <col min="16139" max="16139" width="7.42578125" style="3" customWidth="1"/>
    <col min="16140" max="16140" width="9.28515625" style="3" customWidth="1"/>
    <col min="16141" max="16141" width="12.42578125" style="3" customWidth="1"/>
    <col min="16142" max="16142" width="8.85546875" style="3" customWidth="1"/>
    <col min="16143" max="16384" width="9.140625" style="3"/>
  </cols>
  <sheetData>
    <row r="1" spans="1:144">
      <c r="O1" s="296"/>
    </row>
    <row r="2" spans="1:144" ht="18.75">
      <c r="N2" s="199"/>
      <c r="O2" s="297"/>
    </row>
    <row r="3" spans="1:144" ht="23.25">
      <c r="B3" s="794" t="s">
        <v>477</v>
      </c>
      <c r="C3" s="794"/>
      <c r="D3" s="794"/>
      <c r="E3" s="794"/>
      <c r="F3" s="794"/>
      <c r="G3" s="794"/>
      <c r="H3" s="794"/>
      <c r="I3" s="794"/>
      <c r="J3" s="794"/>
      <c r="K3" s="794"/>
      <c r="L3" s="794"/>
      <c r="M3" s="794"/>
      <c r="N3" s="794"/>
      <c r="O3" s="296"/>
    </row>
    <row r="4" spans="1:144">
      <c r="O4" s="296"/>
    </row>
    <row r="5" spans="1:144" ht="33.75" customHeight="1">
      <c r="B5" s="795" t="s">
        <v>0</v>
      </c>
      <c r="C5" s="796" t="s">
        <v>514</v>
      </c>
      <c r="D5" s="797" t="s">
        <v>476</v>
      </c>
      <c r="E5" s="798"/>
      <c r="F5" s="798"/>
      <c r="G5" s="798"/>
      <c r="H5" s="799"/>
      <c r="I5" s="797" t="s">
        <v>1</v>
      </c>
      <c r="J5" s="798"/>
      <c r="K5" s="798"/>
      <c r="L5" s="798"/>
      <c r="M5" s="798"/>
      <c r="N5" s="799"/>
      <c r="O5" s="309" t="s">
        <v>327</v>
      </c>
    </row>
    <row r="6" spans="1:144" ht="128.25" customHeight="1">
      <c r="B6" s="795"/>
      <c r="C6" s="796"/>
      <c r="D6" s="283" t="s">
        <v>328</v>
      </c>
      <c r="E6" s="241" t="s">
        <v>329</v>
      </c>
      <c r="F6" s="241" t="s">
        <v>2</v>
      </c>
      <c r="G6" s="284" t="s">
        <v>3</v>
      </c>
      <c r="H6" s="315" t="s">
        <v>4</v>
      </c>
      <c r="I6" s="5" t="s">
        <v>5</v>
      </c>
      <c r="J6" s="5" t="s">
        <v>6</v>
      </c>
      <c r="K6" s="206" t="s">
        <v>7</v>
      </c>
      <c r="L6" s="206" t="s">
        <v>8</v>
      </c>
      <c r="M6" s="126" t="s">
        <v>389</v>
      </c>
      <c r="N6" s="712" t="s">
        <v>388</v>
      </c>
      <c r="O6" s="569"/>
    </row>
    <row r="7" spans="1:144" ht="38.25" customHeight="1">
      <c r="B7" s="94" t="s">
        <v>9</v>
      </c>
      <c r="C7" s="783" t="s">
        <v>330</v>
      </c>
      <c r="D7" s="784"/>
      <c r="E7" s="784"/>
      <c r="F7" s="784"/>
      <c r="G7" s="784"/>
      <c r="H7" s="784"/>
      <c r="I7" s="784"/>
      <c r="J7" s="784"/>
      <c r="K7" s="784"/>
      <c r="L7" s="784"/>
      <c r="M7" s="784"/>
      <c r="N7" s="785"/>
      <c r="O7" s="569"/>
    </row>
    <row r="8" spans="1:144" ht="32.25" customHeight="1">
      <c r="B8" s="198" t="s">
        <v>234</v>
      </c>
      <c r="C8" s="774" t="s">
        <v>88</v>
      </c>
      <c r="D8" s="775"/>
      <c r="E8" s="775"/>
      <c r="F8" s="775"/>
      <c r="G8" s="775"/>
      <c r="H8" s="775"/>
      <c r="I8" s="775"/>
      <c r="J8" s="775"/>
      <c r="K8" s="775"/>
      <c r="L8" s="775"/>
      <c r="M8" s="775"/>
      <c r="N8" s="776"/>
      <c r="O8" s="569"/>
    </row>
    <row r="9" spans="1:144" s="67" customFormat="1" ht="33.75" customHeight="1">
      <c r="A9" s="99"/>
      <c r="B9" s="66"/>
      <c r="C9" s="753" t="s">
        <v>492</v>
      </c>
      <c r="D9" s="754"/>
      <c r="E9" s="754"/>
      <c r="F9" s="754"/>
      <c r="G9" s="754"/>
      <c r="H9" s="754"/>
      <c r="I9" s="754"/>
      <c r="J9" s="754"/>
      <c r="K9" s="754"/>
      <c r="L9" s="754"/>
      <c r="M9" s="754"/>
      <c r="N9" s="755"/>
      <c r="O9" s="569"/>
      <c r="P9" s="282"/>
      <c r="Q9" s="282"/>
      <c r="R9" s="282"/>
      <c r="S9" s="282"/>
      <c r="T9" s="282"/>
      <c r="U9" s="282"/>
      <c r="V9" s="282"/>
      <c r="W9" s="282"/>
      <c r="X9" s="282"/>
      <c r="Y9" s="282"/>
      <c r="Z9" s="282"/>
      <c r="AA9" s="282"/>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row>
    <row r="10" spans="1:144" s="67" customFormat="1" ht="26.25" customHeight="1">
      <c r="A10" s="99"/>
      <c r="B10" s="66"/>
      <c r="C10" s="753" t="s">
        <v>331</v>
      </c>
      <c r="D10" s="754"/>
      <c r="E10" s="754"/>
      <c r="F10" s="754"/>
      <c r="G10" s="754"/>
      <c r="H10" s="754"/>
      <c r="I10" s="754"/>
      <c r="J10" s="754"/>
      <c r="K10" s="754"/>
      <c r="L10" s="754"/>
      <c r="M10" s="754"/>
      <c r="N10" s="755"/>
      <c r="O10" s="569"/>
      <c r="P10" s="282"/>
      <c r="Q10" s="282"/>
      <c r="R10" s="282"/>
      <c r="S10" s="282"/>
      <c r="T10" s="282"/>
      <c r="U10" s="282"/>
      <c r="V10" s="282"/>
      <c r="W10" s="282"/>
      <c r="X10" s="282"/>
      <c r="Y10" s="282"/>
      <c r="Z10" s="282"/>
      <c r="AA10" s="282"/>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c r="EC10" s="106"/>
      <c r="ED10" s="106"/>
      <c r="EE10" s="106"/>
      <c r="EF10" s="106"/>
      <c r="EG10" s="106"/>
      <c r="EH10" s="106"/>
      <c r="EI10" s="106"/>
      <c r="EJ10" s="106"/>
      <c r="EK10" s="106"/>
      <c r="EL10" s="106"/>
      <c r="EM10" s="106"/>
      <c r="EN10" s="106"/>
    </row>
    <row r="11" spans="1:144" s="67" customFormat="1" ht="26.25" customHeight="1">
      <c r="A11" s="99"/>
      <c r="B11" s="66"/>
      <c r="C11" s="753" t="s">
        <v>89</v>
      </c>
      <c r="D11" s="754"/>
      <c r="E11" s="754"/>
      <c r="F11" s="754"/>
      <c r="G11" s="754"/>
      <c r="H11" s="754"/>
      <c r="I11" s="754"/>
      <c r="J11" s="754"/>
      <c r="K11" s="754"/>
      <c r="L11" s="754"/>
      <c r="M11" s="754"/>
      <c r="N11" s="755"/>
      <c r="O11" s="569"/>
      <c r="P11" s="282"/>
      <c r="Q11" s="282"/>
      <c r="R11" s="282"/>
      <c r="S11" s="282"/>
      <c r="T11" s="282"/>
      <c r="U11" s="282"/>
      <c r="V11" s="282"/>
      <c r="W11" s="282"/>
      <c r="X11" s="282"/>
      <c r="Y11" s="282"/>
      <c r="Z11" s="282"/>
      <c r="AA11" s="282"/>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row>
    <row r="12" spans="1:144" s="67" customFormat="1" ht="26.25" customHeight="1">
      <c r="A12" s="99"/>
      <c r="B12" s="66"/>
      <c r="C12" s="753" t="s">
        <v>90</v>
      </c>
      <c r="D12" s="754"/>
      <c r="E12" s="754"/>
      <c r="F12" s="754"/>
      <c r="G12" s="754"/>
      <c r="H12" s="754"/>
      <c r="I12" s="754"/>
      <c r="J12" s="754"/>
      <c r="K12" s="754"/>
      <c r="L12" s="754"/>
      <c r="M12" s="754"/>
      <c r="N12" s="755"/>
      <c r="O12" s="569"/>
      <c r="P12" s="282"/>
      <c r="Q12" s="282"/>
      <c r="R12" s="282"/>
      <c r="S12" s="282"/>
      <c r="T12" s="282"/>
      <c r="U12" s="282"/>
      <c r="V12" s="282"/>
      <c r="W12" s="282"/>
      <c r="X12" s="282"/>
      <c r="Y12" s="282"/>
      <c r="Z12" s="282"/>
      <c r="AA12" s="282"/>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row>
    <row r="13" spans="1:144" s="67" customFormat="1" ht="26.25" customHeight="1">
      <c r="A13" s="99"/>
      <c r="B13" s="66"/>
      <c r="C13" s="753" t="s">
        <v>91</v>
      </c>
      <c r="D13" s="754"/>
      <c r="E13" s="754"/>
      <c r="F13" s="754"/>
      <c r="G13" s="754"/>
      <c r="H13" s="754"/>
      <c r="I13" s="754"/>
      <c r="J13" s="754"/>
      <c r="K13" s="754"/>
      <c r="L13" s="754"/>
      <c r="M13" s="754"/>
      <c r="N13" s="755"/>
      <c r="O13" s="569"/>
      <c r="P13" s="282"/>
      <c r="Q13" s="282"/>
      <c r="R13" s="282"/>
      <c r="S13" s="282"/>
      <c r="T13" s="282"/>
      <c r="U13" s="282"/>
      <c r="V13" s="282"/>
      <c r="W13" s="282"/>
      <c r="X13" s="282"/>
      <c r="Y13" s="282"/>
      <c r="Z13" s="282"/>
      <c r="AA13" s="282"/>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row>
    <row r="14" spans="1:144" s="67" customFormat="1" ht="26.25" customHeight="1">
      <c r="A14" s="99"/>
      <c r="B14" s="66"/>
      <c r="C14" s="753" t="s">
        <v>92</v>
      </c>
      <c r="D14" s="754"/>
      <c r="E14" s="754"/>
      <c r="F14" s="754"/>
      <c r="G14" s="754"/>
      <c r="H14" s="754"/>
      <c r="I14" s="754"/>
      <c r="J14" s="754"/>
      <c r="K14" s="754"/>
      <c r="L14" s="754"/>
      <c r="M14" s="754"/>
      <c r="N14" s="755"/>
      <c r="O14" s="569"/>
      <c r="P14" s="282"/>
      <c r="Q14" s="282"/>
      <c r="R14" s="282"/>
      <c r="S14" s="282"/>
      <c r="T14" s="282"/>
      <c r="U14" s="282"/>
      <c r="V14" s="282"/>
      <c r="W14" s="282"/>
      <c r="X14" s="282"/>
      <c r="Y14" s="282"/>
      <c r="Z14" s="282"/>
      <c r="AA14" s="282"/>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row>
    <row r="15" spans="1:144" s="12" customFormat="1" ht="130.5" customHeight="1">
      <c r="A15" s="627">
        <v>1</v>
      </c>
      <c r="B15" s="8" t="s">
        <v>234</v>
      </c>
      <c r="C15" s="579" t="s">
        <v>400</v>
      </c>
      <c r="D15" s="31"/>
      <c r="E15" s="500">
        <v>398300</v>
      </c>
      <c r="F15" s="500">
        <v>293348.71000000002</v>
      </c>
      <c r="G15" s="544">
        <f t="shared" ref="G15:G40" si="0">F15/E15*100</f>
        <v>73.650190810946526</v>
      </c>
      <c r="H15" s="315">
        <f>G15/100</f>
        <v>0.73650190810946525</v>
      </c>
      <c r="I15" s="728" t="s">
        <v>682</v>
      </c>
      <c r="J15" s="498" t="s">
        <v>10</v>
      </c>
      <c r="K15" s="498">
        <v>100</v>
      </c>
      <c r="L15" s="499">
        <v>100</v>
      </c>
      <c r="M15" s="42">
        <f t="shared" ref="M15:M29" si="1">L15/K15*100</f>
        <v>100</v>
      </c>
      <c r="N15" s="204">
        <v>1</v>
      </c>
      <c r="O15" s="569"/>
      <c r="P15" s="274"/>
      <c r="Q15" s="274"/>
      <c r="R15" s="274"/>
      <c r="S15" s="274"/>
      <c r="T15" s="274"/>
      <c r="U15" s="274"/>
      <c r="V15" s="274"/>
      <c r="W15" s="274"/>
      <c r="X15" s="274"/>
      <c r="Y15" s="274"/>
      <c r="Z15" s="274"/>
      <c r="AA15" s="274"/>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row>
    <row r="16" spans="1:144" s="12" customFormat="1" ht="99.75" customHeight="1">
      <c r="A16" s="627">
        <v>2</v>
      </c>
      <c r="B16" s="8" t="s">
        <v>332</v>
      </c>
      <c r="C16" s="637" t="s">
        <v>401</v>
      </c>
      <c r="D16" s="31"/>
      <c r="E16" s="500">
        <v>4373400</v>
      </c>
      <c r="F16" s="500">
        <v>4373400</v>
      </c>
      <c r="G16" s="544">
        <f t="shared" si="0"/>
        <v>100</v>
      </c>
      <c r="H16" s="315">
        <f t="shared" ref="H16:H39" si="2">G16/100</f>
        <v>1</v>
      </c>
      <c r="I16" s="728" t="s">
        <v>681</v>
      </c>
      <c r="J16" s="498" t="s">
        <v>10</v>
      </c>
      <c r="K16" s="498">
        <v>100</v>
      </c>
      <c r="L16" s="499">
        <v>100</v>
      </c>
      <c r="M16" s="42">
        <f t="shared" si="1"/>
        <v>100</v>
      </c>
      <c r="N16" s="582">
        <v>1</v>
      </c>
      <c r="O16" s="569"/>
      <c r="P16" s="274"/>
      <c r="Q16" s="274"/>
      <c r="R16" s="274"/>
      <c r="S16" s="274"/>
      <c r="T16" s="274"/>
      <c r="U16" s="274"/>
      <c r="V16" s="274"/>
      <c r="W16" s="274"/>
      <c r="X16" s="274"/>
      <c r="Y16" s="274"/>
      <c r="Z16" s="274"/>
      <c r="AA16" s="274"/>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row>
    <row r="17" spans="1:144" s="12" customFormat="1" ht="131.25" customHeight="1">
      <c r="A17" s="627">
        <v>3</v>
      </c>
      <c r="B17" s="8" t="s">
        <v>333</v>
      </c>
      <c r="C17" s="634" t="s">
        <v>490</v>
      </c>
      <c r="D17" s="31"/>
      <c r="E17" s="500">
        <v>11267200</v>
      </c>
      <c r="F17" s="500">
        <v>11267200</v>
      </c>
      <c r="G17" s="544">
        <f t="shared" si="0"/>
        <v>100</v>
      </c>
      <c r="H17" s="315">
        <f t="shared" si="2"/>
        <v>1</v>
      </c>
      <c r="I17" s="727" t="s">
        <v>680</v>
      </c>
      <c r="J17" s="498" t="s">
        <v>10</v>
      </c>
      <c r="K17" s="498">
        <v>100</v>
      </c>
      <c r="L17" s="499">
        <v>100</v>
      </c>
      <c r="M17" s="42">
        <f t="shared" si="1"/>
        <v>100</v>
      </c>
      <c r="N17" s="582">
        <v>1</v>
      </c>
      <c r="O17" s="569"/>
      <c r="P17" s="274"/>
      <c r="Q17" s="274"/>
      <c r="R17" s="274"/>
      <c r="S17" s="274"/>
      <c r="T17" s="274"/>
      <c r="U17" s="274"/>
      <c r="V17" s="274"/>
      <c r="W17" s="274"/>
      <c r="X17" s="274"/>
      <c r="Y17" s="274"/>
      <c r="Z17" s="274"/>
      <c r="AA17" s="274"/>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row>
    <row r="18" spans="1:144" s="12" customFormat="1" ht="261" customHeight="1">
      <c r="A18" s="627">
        <v>4</v>
      </c>
      <c r="B18" s="8" t="s">
        <v>334</v>
      </c>
      <c r="C18" s="634" t="s">
        <v>485</v>
      </c>
      <c r="D18" s="31"/>
      <c r="E18" s="500">
        <v>16818999.539999999</v>
      </c>
      <c r="F18" s="500">
        <v>16454063.689999999</v>
      </c>
      <c r="G18" s="544">
        <f t="shared" si="0"/>
        <v>97.830216659843018</v>
      </c>
      <c r="H18" s="315">
        <f t="shared" si="2"/>
        <v>0.97830216659843017</v>
      </c>
      <c r="I18" s="727" t="s">
        <v>679</v>
      </c>
      <c r="J18" s="498" t="s">
        <v>10</v>
      </c>
      <c r="K18" s="498">
        <v>100</v>
      </c>
      <c r="L18" s="499">
        <v>100</v>
      </c>
      <c r="M18" s="42">
        <f t="shared" si="1"/>
        <v>100</v>
      </c>
      <c r="N18" s="582">
        <v>1</v>
      </c>
      <c r="O18" s="569"/>
      <c r="P18" s="274"/>
      <c r="Q18" s="274"/>
      <c r="R18" s="274"/>
      <c r="S18" s="274"/>
      <c r="T18" s="274"/>
      <c r="U18" s="274"/>
      <c r="V18" s="274"/>
      <c r="W18" s="274"/>
      <c r="X18" s="274"/>
      <c r="Y18" s="274"/>
      <c r="Z18" s="274"/>
      <c r="AA18" s="274"/>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c r="CP18" s="107"/>
      <c r="CQ18" s="107"/>
      <c r="CR18" s="107"/>
      <c r="CS18" s="107"/>
      <c r="CT18" s="107"/>
      <c r="CU18" s="107"/>
      <c r="CV18" s="107"/>
      <c r="CW18" s="107"/>
      <c r="CX18" s="107"/>
      <c r="CY18" s="107"/>
      <c r="CZ18" s="107"/>
      <c r="DA18" s="107"/>
      <c r="DB18" s="107"/>
      <c r="DC18" s="107"/>
      <c r="DD18" s="107"/>
      <c r="DE18" s="107"/>
      <c r="DF18" s="107"/>
      <c r="DG18" s="107"/>
      <c r="DH18" s="107"/>
      <c r="DI18" s="107"/>
      <c r="DJ18" s="107"/>
      <c r="DK18" s="107"/>
      <c r="DL18" s="107"/>
      <c r="DM18" s="107"/>
      <c r="DN18" s="107"/>
      <c r="DO18" s="107"/>
      <c r="DP18" s="107"/>
      <c r="DQ18" s="107"/>
      <c r="DR18" s="107"/>
      <c r="DS18" s="107"/>
      <c r="DT18" s="107"/>
      <c r="DU18" s="107"/>
      <c r="DV18" s="107"/>
      <c r="DW18" s="107"/>
      <c r="DX18" s="107"/>
      <c r="DY18" s="107"/>
      <c r="DZ18" s="107"/>
      <c r="EA18" s="107"/>
      <c r="EB18" s="107"/>
      <c r="EC18" s="107"/>
      <c r="ED18" s="107"/>
      <c r="EE18" s="107"/>
      <c r="EF18" s="107"/>
      <c r="EG18" s="107"/>
      <c r="EH18" s="107"/>
      <c r="EI18" s="107"/>
      <c r="EJ18" s="107"/>
      <c r="EK18" s="107"/>
      <c r="EL18" s="107"/>
      <c r="EM18" s="107"/>
      <c r="EN18" s="107"/>
    </row>
    <row r="19" spans="1:144" s="12" customFormat="1" ht="262.5" customHeight="1">
      <c r="A19" s="627">
        <v>5</v>
      </c>
      <c r="B19" s="8" t="s">
        <v>335</v>
      </c>
      <c r="C19" s="638" t="s">
        <v>487</v>
      </c>
      <c r="D19" s="31"/>
      <c r="E19" s="500">
        <v>27602500</v>
      </c>
      <c r="F19" s="500">
        <v>25782079.460000001</v>
      </c>
      <c r="G19" s="544">
        <f t="shared" si="0"/>
        <v>93.404870790689259</v>
      </c>
      <c r="H19" s="315">
        <f t="shared" si="2"/>
        <v>0.93404870790689254</v>
      </c>
      <c r="I19" s="727" t="s">
        <v>678</v>
      </c>
      <c r="J19" s="498"/>
      <c r="K19" s="498">
        <v>100</v>
      </c>
      <c r="L19" s="499">
        <v>100</v>
      </c>
      <c r="M19" s="42">
        <f t="shared" si="1"/>
        <v>100</v>
      </c>
      <c r="N19" s="582">
        <v>1</v>
      </c>
      <c r="O19" s="569"/>
      <c r="P19" s="274"/>
      <c r="Q19" s="274"/>
      <c r="R19" s="274"/>
      <c r="S19" s="274"/>
      <c r="T19" s="274"/>
      <c r="U19" s="274"/>
      <c r="V19" s="274"/>
      <c r="W19" s="274"/>
      <c r="X19" s="274"/>
      <c r="Y19" s="274"/>
      <c r="Z19" s="274"/>
      <c r="AA19" s="274"/>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c r="CP19" s="107"/>
      <c r="CQ19" s="107"/>
      <c r="CR19" s="107"/>
      <c r="CS19" s="107"/>
      <c r="CT19" s="107"/>
      <c r="CU19" s="107"/>
      <c r="CV19" s="107"/>
      <c r="CW19" s="107"/>
      <c r="CX19" s="107"/>
      <c r="CY19" s="107"/>
      <c r="CZ19" s="107"/>
      <c r="DA19" s="107"/>
      <c r="DB19" s="107"/>
      <c r="DC19" s="107"/>
      <c r="DD19" s="107"/>
      <c r="DE19" s="107"/>
      <c r="DF19" s="107"/>
      <c r="DG19" s="107"/>
      <c r="DH19" s="107"/>
      <c r="DI19" s="107"/>
      <c r="DJ19" s="107"/>
      <c r="DK19" s="107"/>
      <c r="DL19" s="107"/>
      <c r="DM19" s="107"/>
      <c r="DN19" s="107"/>
      <c r="DO19" s="107"/>
      <c r="DP19" s="107"/>
      <c r="DQ19" s="107"/>
      <c r="DR19" s="107"/>
      <c r="DS19" s="107"/>
      <c r="DT19" s="107"/>
      <c r="DU19" s="107"/>
      <c r="DV19" s="107"/>
      <c r="DW19" s="107"/>
      <c r="DX19" s="107"/>
      <c r="DY19" s="107"/>
      <c r="DZ19" s="107"/>
      <c r="EA19" s="107"/>
      <c r="EB19" s="107"/>
      <c r="EC19" s="107"/>
      <c r="ED19" s="107"/>
      <c r="EE19" s="107"/>
      <c r="EF19" s="107"/>
      <c r="EG19" s="107"/>
      <c r="EH19" s="107"/>
      <c r="EI19" s="107"/>
      <c r="EJ19" s="107"/>
      <c r="EK19" s="107"/>
      <c r="EL19" s="107"/>
      <c r="EM19" s="107"/>
      <c r="EN19" s="107"/>
    </row>
    <row r="20" spans="1:144" s="12" customFormat="1" ht="171" customHeight="1">
      <c r="A20" s="627">
        <v>6</v>
      </c>
      <c r="B20" s="8" t="s">
        <v>336</v>
      </c>
      <c r="C20" s="102" t="s">
        <v>489</v>
      </c>
      <c r="D20" s="31"/>
      <c r="E20" s="500">
        <v>34100</v>
      </c>
      <c r="F20" s="500">
        <v>34100</v>
      </c>
      <c r="G20" s="544">
        <f t="shared" si="0"/>
        <v>100</v>
      </c>
      <c r="H20" s="315">
        <f t="shared" si="2"/>
        <v>1</v>
      </c>
      <c r="I20" s="727" t="s">
        <v>673</v>
      </c>
      <c r="J20" s="498"/>
      <c r="K20" s="498">
        <v>100</v>
      </c>
      <c r="L20" s="499">
        <v>100</v>
      </c>
      <c r="M20" s="42">
        <f t="shared" si="1"/>
        <v>100</v>
      </c>
      <c r="N20" s="582">
        <v>1</v>
      </c>
      <c r="O20" s="569"/>
      <c r="P20" s="274"/>
      <c r="Q20" s="274"/>
      <c r="R20" s="274"/>
      <c r="S20" s="274"/>
      <c r="T20" s="274"/>
      <c r="U20" s="274"/>
      <c r="V20" s="274"/>
      <c r="W20" s="274"/>
      <c r="X20" s="274"/>
      <c r="Y20" s="274"/>
      <c r="Z20" s="274"/>
      <c r="AA20" s="274"/>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c r="CR20" s="107"/>
      <c r="CS20" s="107"/>
      <c r="CT20" s="107"/>
      <c r="CU20" s="107"/>
      <c r="CV20" s="107"/>
      <c r="CW20" s="107"/>
      <c r="CX20" s="107"/>
      <c r="CY20" s="107"/>
      <c r="CZ20" s="107"/>
      <c r="DA20" s="107"/>
      <c r="DB20" s="107"/>
      <c r="DC20" s="107"/>
      <c r="DD20" s="107"/>
      <c r="DE20" s="107"/>
      <c r="DF20" s="107"/>
      <c r="DG20" s="107"/>
      <c r="DH20" s="107"/>
      <c r="DI20" s="107"/>
      <c r="DJ20" s="107"/>
      <c r="DK20" s="107"/>
      <c r="DL20" s="107"/>
      <c r="DM20" s="107"/>
      <c r="DN20" s="107"/>
      <c r="DO20" s="107"/>
      <c r="DP20" s="107"/>
      <c r="DQ20" s="107"/>
      <c r="DR20" s="107"/>
      <c r="DS20" s="107"/>
      <c r="DT20" s="107"/>
      <c r="DU20" s="107"/>
      <c r="DV20" s="107"/>
      <c r="DW20" s="107"/>
      <c r="DX20" s="107"/>
      <c r="DY20" s="107"/>
      <c r="DZ20" s="107"/>
      <c r="EA20" s="107"/>
      <c r="EB20" s="107"/>
      <c r="EC20" s="107"/>
      <c r="ED20" s="107"/>
      <c r="EE20" s="107"/>
      <c r="EF20" s="107"/>
      <c r="EG20" s="107"/>
      <c r="EH20" s="107"/>
      <c r="EI20" s="107"/>
      <c r="EJ20" s="107"/>
      <c r="EK20" s="107"/>
      <c r="EL20" s="107"/>
      <c r="EM20" s="107"/>
      <c r="EN20" s="107"/>
    </row>
    <row r="21" spans="1:144" s="12" customFormat="1" ht="114" customHeight="1">
      <c r="A21" s="627">
        <v>7</v>
      </c>
      <c r="B21" s="8" t="s">
        <v>337</v>
      </c>
      <c r="C21" s="578" t="s">
        <v>491</v>
      </c>
      <c r="D21" s="31"/>
      <c r="E21" s="500">
        <v>602000</v>
      </c>
      <c r="F21" s="500">
        <v>602000</v>
      </c>
      <c r="G21" s="544">
        <f t="shared" si="0"/>
        <v>100</v>
      </c>
      <c r="H21" s="315">
        <f t="shared" si="2"/>
        <v>1</v>
      </c>
      <c r="I21" s="729" t="s">
        <v>674</v>
      </c>
      <c r="J21" s="499"/>
      <c r="K21" s="499">
        <v>1.4</v>
      </c>
      <c r="L21" s="499">
        <v>1.37</v>
      </c>
      <c r="M21" s="42">
        <f t="shared" si="1"/>
        <v>97.857142857142875</v>
      </c>
      <c r="N21" s="582">
        <v>0.98</v>
      </c>
      <c r="O21" s="45"/>
      <c r="P21" s="274"/>
      <c r="Q21" s="274"/>
      <c r="R21" s="274"/>
      <c r="S21" s="274"/>
      <c r="T21" s="274"/>
      <c r="U21" s="274"/>
      <c r="V21" s="274"/>
      <c r="W21" s="274"/>
      <c r="X21" s="274"/>
      <c r="Y21" s="274"/>
      <c r="Z21" s="274"/>
      <c r="AA21" s="274"/>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c r="CP21" s="107"/>
      <c r="CQ21" s="107"/>
      <c r="CR21" s="107"/>
      <c r="CS21" s="107"/>
      <c r="CT21" s="107"/>
      <c r="CU21" s="107"/>
      <c r="CV21" s="107"/>
      <c r="CW21" s="107"/>
      <c r="CX21" s="107"/>
      <c r="CY21" s="107"/>
      <c r="CZ21" s="107"/>
      <c r="DA21" s="107"/>
      <c r="DB21" s="107"/>
      <c r="DC21" s="107"/>
      <c r="DD21" s="107"/>
      <c r="DE21" s="107"/>
      <c r="DF21" s="107"/>
      <c r="DG21" s="107"/>
      <c r="DH21" s="107"/>
      <c r="DI21" s="107"/>
      <c r="DJ21" s="107"/>
      <c r="DK21" s="107"/>
      <c r="DL21" s="107"/>
      <c r="DM21" s="107"/>
      <c r="DN21" s="107"/>
      <c r="DO21" s="107"/>
      <c r="DP21" s="107"/>
      <c r="DQ21" s="107"/>
      <c r="DR21" s="107"/>
      <c r="DS21" s="107"/>
      <c r="DT21" s="107"/>
      <c r="DU21" s="107"/>
      <c r="DV21" s="107"/>
      <c r="DW21" s="107"/>
      <c r="DX21" s="107"/>
      <c r="DY21" s="107"/>
      <c r="DZ21" s="107"/>
      <c r="EA21" s="107"/>
      <c r="EB21" s="107"/>
      <c r="EC21" s="107"/>
      <c r="ED21" s="107"/>
      <c r="EE21" s="107"/>
      <c r="EF21" s="107"/>
      <c r="EG21" s="107"/>
      <c r="EH21" s="107"/>
      <c r="EI21" s="107"/>
      <c r="EJ21" s="107"/>
      <c r="EK21" s="107"/>
      <c r="EL21" s="107"/>
      <c r="EM21" s="107"/>
      <c r="EN21" s="107"/>
    </row>
    <row r="22" spans="1:144" s="12" customFormat="1" ht="260.25" customHeight="1">
      <c r="A22" s="627">
        <v>8</v>
      </c>
      <c r="B22" s="8" t="s">
        <v>338</v>
      </c>
      <c r="C22" s="635" t="s">
        <v>488</v>
      </c>
      <c r="D22" s="31"/>
      <c r="E22" s="500">
        <v>148105950.97</v>
      </c>
      <c r="F22" s="500">
        <v>147742134.11000001</v>
      </c>
      <c r="G22" s="544">
        <f t="shared" si="0"/>
        <v>99.754353651816672</v>
      </c>
      <c r="H22" s="315">
        <f t="shared" si="2"/>
        <v>0.99754353651816674</v>
      </c>
      <c r="I22" s="729" t="s">
        <v>677</v>
      </c>
      <c r="J22" s="499"/>
      <c r="K22" s="499">
        <v>1.8</v>
      </c>
      <c r="L22" s="499">
        <v>0</v>
      </c>
      <c r="M22" s="42">
        <v>100</v>
      </c>
      <c r="N22" s="582">
        <v>0</v>
      </c>
      <c r="O22" s="569"/>
      <c r="P22" s="274"/>
      <c r="Q22" s="274"/>
      <c r="R22" s="274"/>
      <c r="S22" s="274"/>
      <c r="T22" s="274"/>
      <c r="U22" s="274"/>
      <c r="V22" s="274"/>
      <c r="W22" s="274"/>
      <c r="X22" s="274"/>
      <c r="Y22" s="274"/>
      <c r="Z22" s="274"/>
      <c r="AA22" s="274"/>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s="107"/>
      <c r="CH22" s="107"/>
      <c r="CI22" s="107"/>
      <c r="CJ22" s="107"/>
      <c r="CK22" s="107"/>
      <c r="CL22" s="107"/>
      <c r="CM22" s="107"/>
      <c r="CN22" s="107"/>
      <c r="CO22" s="107"/>
      <c r="CP22" s="107"/>
      <c r="CQ22" s="107"/>
      <c r="CR22" s="107"/>
      <c r="CS22" s="107"/>
      <c r="CT22" s="107"/>
      <c r="CU22" s="107"/>
      <c r="CV22" s="107"/>
      <c r="CW22" s="107"/>
      <c r="CX22" s="107"/>
      <c r="CY22" s="107"/>
      <c r="CZ22" s="107"/>
      <c r="DA22" s="107"/>
      <c r="DB22" s="107"/>
      <c r="DC22" s="107"/>
      <c r="DD22" s="107"/>
      <c r="DE22" s="107"/>
      <c r="DF22" s="107"/>
      <c r="DG22" s="107"/>
      <c r="DH22" s="107"/>
      <c r="DI22" s="107"/>
      <c r="DJ22" s="107"/>
      <c r="DK22" s="107"/>
      <c r="DL22" s="107"/>
      <c r="DM22" s="107"/>
      <c r="DN22" s="107"/>
      <c r="DO22" s="107"/>
      <c r="DP22" s="107"/>
      <c r="DQ22" s="107"/>
      <c r="DR22" s="107"/>
      <c r="DS22" s="107"/>
      <c r="DT22" s="107"/>
      <c r="DU22" s="107"/>
      <c r="DV22" s="107"/>
      <c r="DW22" s="107"/>
      <c r="DX22" s="107"/>
      <c r="DY22" s="107"/>
      <c r="DZ22" s="107"/>
      <c r="EA22" s="107"/>
      <c r="EB22" s="107"/>
      <c r="EC22" s="107"/>
      <c r="ED22" s="107"/>
      <c r="EE22" s="107"/>
      <c r="EF22" s="107"/>
      <c r="EG22" s="107"/>
      <c r="EH22" s="107"/>
      <c r="EI22" s="107"/>
      <c r="EJ22" s="107"/>
      <c r="EK22" s="107"/>
      <c r="EL22" s="107"/>
      <c r="EM22" s="107"/>
      <c r="EN22" s="107"/>
    </row>
    <row r="23" spans="1:144" s="12" customFormat="1" ht="111" customHeight="1">
      <c r="A23" s="627">
        <v>9</v>
      </c>
      <c r="B23" s="8" t="s">
        <v>339</v>
      </c>
      <c r="C23" s="579" t="s">
        <v>393</v>
      </c>
      <c r="D23" s="31"/>
      <c r="E23" s="500">
        <v>5791600</v>
      </c>
      <c r="F23" s="500">
        <v>5401710.2199999997</v>
      </c>
      <c r="G23" s="544">
        <f t="shared" si="0"/>
        <v>93.268012638994406</v>
      </c>
      <c r="H23" s="315">
        <f t="shared" si="2"/>
        <v>0.93268012638994402</v>
      </c>
      <c r="I23" s="727" t="s">
        <v>676</v>
      </c>
      <c r="J23" s="498"/>
      <c r="K23" s="498">
        <v>0</v>
      </c>
      <c r="L23" s="499">
        <v>0</v>
      </c>
      <c r="M23" s="42">
        <v>100</v>
      </c>
      <c r="N23" s="582">
        <v>0</v>
      </c>
      <c r="O23" s="569"/>
      <c r="P23" s="274"/>
      <c r="Q23" s="274"/>
      <c r="R23" s="274"/>
      <c r="S23" s="274"/>
      <c r="T23" s="274"/>
      <c r="U23" s="274"/>
      <c r="V23" s="274"/>
      <c r="W23" s="274"/>
      <c r="X23" s="274"/>
      <c r="Y23" s="274"/>
      <c r="Z23" s="274"/>
      <c r="AA23" s="274"/>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c r="CP23" s="107"/>
      <c r="CQ23" s="107"/>
      <c r="CR23" s="107"/>
      <c r="CS23" s="107"/>
      <c r="CT23" s="107"/>
      <c r="CU23" s="107"/>
      <c r="CV23" s="107"/>
      <c r="CW23" s="107"/>
      <c r="CX23" s="107"/>
      <c r="CY23" s="107"/>
      <c r="CZ23" s="107"/>
      <c r="DA23" s="107"/>
      <c r="DB23" s="107"/>
      <c r="DC23" s="107"/>
      <c r="DD23" s="107"/>
      <c r="DE23" s="107"/>
      <c r="DF23" s="107"/>
      <c r="DG23" s="107"/>
      <c r="DH23" s="107"/>
      <c r="DI23" s="107"/>
      <c r="DJ23" s="107"/>
      <c r="DK23" s="107"/>
      <c r="DL23" s="107"/>
      <c r="DM23" s="107"/>
      <c r="DN23" s="107"/>
      <c r="DO23" s="107"/>
      <c r="DP23" s="107"/>
      <c r="DQ23" s="107"/>
      <c r="DR23" s="107"/>
      <c r="DS23" s="107"/>
      <c r="DT23" s="107"/>
      <c r="DU23" s="107"/>
      <c r="DV23" s="107"/>
      <c r="DW23" s="107"/>
      <c r="DX23" s="107"/>
      <c r="DY23" s="107"/>
      <c r="DZ23" s="107"/>
      <c r="EA23" s="107"/>
      <c r="EB23" s="107"/>
      <c r="EC23" s="107"/>
      <c r="ED23" s="107"/>
      <c r="EE23" s="107"/>
      <c r="EF23" s="107"/>
      <c r="EG23" s="107"/>
      <c r="EH23" s="107"/>
      <c r="EI23" s="107"/>
      <c r="EJ23" s="107"/>
      <c r="EK23" s="107"/>
      <c r="EL23" s="107"/>
      <c r="EM23" s="107"/>
      <c r="EN23" s="107"/>
    </row>
    <row r="24" spans="1:144" s="12" customFormat="1" ht="265.5" customHeight="1">
      <c r="A24" s="627">
        <v>10</v>
      </c>
      <c r="B24" s="8" t="s">
        <v>340</v>
      </c>
      <c r="C24" s="636" t="s">
        <v>486</v>
      </c>
      <c r="D24" s="31"/>
      <c r="E24" s="500">
        <v>34211130</v>
      </c>
      <c r="F24" s="500">
        <v>34211130</v>
      </c>
      <c r="G24" s="544">
        <f t="shared" si="0"/>
        <v>100</v>
      </c>
      <c r="H24" s="315">
        <f t="shared" si="2"/>
        <v>1</v>
      </c>
      <c r="I24" s="727" t="s">
        <v>675</v>
      </c>
      <c r="J24" s="498"/>
      <c r="K24" s="498">
        <v>80</v>
      </c>
      <c r="L24" s="499">
        <v>80</v>
      </c>
      <c r="M24" s="42">
        <f t="shared" si="1"/>
        <v>100</v>
      </c>
      <c r="N24" s="582">
        <f t="shared" ref="N24:N29" si="3">M24/100</f>
        <v>1</v>
      </c>
      <c r="O24" s="569"/>
      <c r="P24" s="274"/>
      <c r="Q24" s="274"/>
      <c r="R24" s="274"/>
      <c r="S24" s="274"/>
      <c r="T24" s="274"/>
      <c r="U24" s="274"/>
      <c r="V24" s="274"/>
      <c r="W24" s="274"/>
      <c r="X24" s="274"/>
      <c r="Y24" s="274"/>
      <c r="Z24" s="274"/>
      <c r="AA24" s="274"/>
      <c r="AB24" s="107"/>
      <c r="AC24" s="107"/>
      <c r="AD24" s="107"/>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7"/>
      <c r="CK24" s="107"/>
      <c r="CL24" s="107"/>
      <c r="CM24" s="107"/>
      <c r="CN24" s="107"/>
      <c r="CO24" s="107"/>
      <c r="CP24" s="107"/>
      <c r="CQ24" s="107"/>
      <c r="CR24" s="107"/>
      <c r="CS24" s="107"/>
      <c r="CT24" s="107"/>
      <c r="CU24" s="107"/>
      <c r="CV24" s="107"/>
      <c r="CW24" s="107"/>
      <c r="CX24" s="107"/>
      <c r="CY24" s="107"/>
      <c r="CZ24" s="107"/>
      <c r="DA24" s="107"/>
      <c r="DB24" s="107"/>
      <c r="DC24" s="107"/>
      <c r="DD24" s="107"/>
      <c r="DE24" s="107"/>
      <c r="DF24" s="107"/>
      <c r="DG24" s="107"/>
      <c r="DH24" s="107"/>
      <c r="DI24" s="107"/>
      <c r="DJ24" s="107"/>
      <c r="DK24" s="107"/>
      <c r="DL24" s="107"/>
      <c r="DM24" s="107"/>
      <c r="DN24" s="107"/>
      <c r="DO24" s="107"/>
      <c r="DP24" s="107"/>
      <c r="DQ24" s="107"/>
      <c r="DR24" s="107"/>
      <c r="DS24" s="107"/>
      <c r="DT24" s="107"/>
      <c r="DU24" s="107"/>
      <c r="DV24" s="107"/>
      <c r="DW24" s="107"/>
      <c r="DX24" s="107"/>
      <c r="DY24" s="107"/>
      <c r="DZ24" s="107"/>
      <c r="EA24" s="107"/>
      <c r="EB24" s="107"/>
      <c r="EC24" s="107"/>
      <c r="ED24" s="107"/>
      <c r="EE24" s="107"/>
      <c r="EF24" s="107"/>
      <c r="EG24" s="107"/>
      <c r="EH24" s="107"/>
      <c r="EI24" s="107"/>
      <c r="EJ24" s="107"/>
      <c r="EK24" s="107"/>
      <c r="EL24" s="107"/>
      <c r="EM24" s="107"/>
      <c r="EN24" s="107"/>
    </row>
    <row r="25" spans="1:144" s="12" customFormat="1" ht="124.5" customHeight="1">
      <c r="A25" s="627">
        <v>11</v>
      </c>
      <c r="B25" s="8" t="s">
        <v>341</v>
      </c>
      <c r="C25" s="580" t="s">
        <v>396</v>
      </c>
      <c r="D25" s="31"/>
      <c r="E25" s="500">
        <v>3188800</v>
      </c>
      <c r="F25" s="500">
        <v>3188735.38</v>
      </c>
      <c r="G25" s="544">
        <f t="shared" si="0"/>
        <v>99.997973532363275</v>
      </c>
      <c r="H25" s="315">
        <f t="shared" si="2"/>
        <v>0.99997973532363271</v>
      </c>
      <c r="I25" s="727" t="s">
        <v>683</v>
      </c>
      <c r="J25" s="498"/>
      <c r="K25" s="498">
        <v>100</v>
      </c>
      <c r="L25" s="499">
        <v>100</v>
      </c>
      <c r="M25" s="42">
        <f t="shared" si="1"/>
        <v>100</v>
      </c>
      <c r="N25" s="582">
        <f t="shared" si="3"/>
        <v>1</v>
      </c>
      <c r="O25" s="45"/>
      <c r="P25" s="274"/>
      <c r="Q25" s="274"/>
      <c r="R25" s="274"/>
      <c r="S25" s="274"/>
      <c r="T25" s="274"/>
      <c r="U25" s="274"/>
      <c r="V25" s="274"/>
      <c r="W25" s="274"/>
      <c r="X25" s="274"/>
      <c r="Y25" s="274"/>
      <c r="Z25" s="274"/>
      <c r="AA25" s="274"/>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c r="CG25" s="107"/>
      <c r="CH25" s="107"/>
      <c r="CI25" s="107"/>
      <c r="CJ25" s="107"/>
      <c r="CK25" s="107"/>
      <c r="CL25" s="107"/>
      <c r="CM25" s="107"/>
      <c r="CN25" s="107"/>
      <c r="CO25" s="107"/>
      <c r="CP25" s="107"/>
      <c r="CQ25" s="107"/>
      <c r="CR25" s="107"/>
      <c r="CS25" s="107"/>
      <c r="CT25" s="107"/>
      <c r="CU25" s="107"/>
      <c r="CV25" s="107"/>
      <c r="CW25" s="107"/>
      <c r="CX25" s="107"/>
      <c r="CY25" s="107"/>
      <c r="CZ25" s="107"/>
      <c r="DA25" s="107"/>
      <c r="DB25" s="107"/>
      <c r="DC25" s="107"/>
      <c r="DD25" s="107"/>
      <c r="DE25" s="107"/>
      <c r="DF25" s="107"/>
      <c r="DG25" s="107"/>
      <c r="DH25" s="107"/>
      <c r="DI25" s="107"/>
      <c r="DJ25" s="107"/>
      <c r="DK25" s="107"/>
      <c r="DL25" s="107"/>
      <c r="DM25" s="107"/>
      <c r="DN25" s="107"/>
      <c r="DO25" s="107"/>
      <c r="DP25" s="107"/>
      <c r="DQ25" s="107"/>
      <c r="DR25" s="107"/>
      <c r="DS25" s="107"/>
      <c r="DT25" s="107"/>
      <c r="DU25" s="107"/>
      <c r="DV25" s="107"/>
      <c r="DW25" s="107"/>
      <c r="DX25" s="107"/>
      <c r="DY25" s="107"/>
      <c r="DZ25" s="107"/>
      <c r="EA25" s="107"/>
      <c r="EB25" s="107"/>
      <c r="EC25" s="107"/>
      <c r="ED25" s="107"/>
      <c r="EE25" s="107"/>
      <c r="EF25" s="107"/>
      <c r="EG25" s="107"/>
      <c r="EH25" s="107"/>
      <c r="EI25" s="107"/>
      <c r="EJ25" s="107"/>
      <c r="EK25" s="107"/>
      <c r="EL25" s="107"/>
      <c r="EM25" s="107"/>
      <c r="EN25" s="107"/>
    </row>
    <row r="26" spans="1:144" s="12" customFormat="1" ht="92.25" customHeight="1">
      <c r="A26" s="627">
        <v>12</v>
      </c>
      <c r="B26" s="8" t="s">
        <v>342</v>
      </c>
      <c r="C26" s="579" t="s">
        <v>479</v>
      </c>
      <c r="D26" s="31"/>
      <c r="E26" s="500">
        <v>2213497.87</v>
      </c>
      <c r="F26" s="500">
        <v>2213497.87</v>
      </c>
      <c r="G26" s="544">
        <f t="shared" si="0"/>
        <v>100</v>
      </c>
      <c r="H26" s="315">
        <f t="shared" si="2"/>
        <v>1</v>
      </c>
      <c r="I26" s="729" t="s">
        <v>684</v>
      </c>
      <c r="J26" s="499"/>
      <c r="K26" s="499">
        <v>76</v>
      </c>
      <c r="L26" s="499">
        <v>76</v>
      </c>
      <c r="M26" s="42">
        <f t="shared" si="1"/>
        <v>100</v>
      </c>
      <c r="N26" s="582">
        <f t="shared" si="3"/>
        <v>1</v>
      </c>
      <c r="O26" s="569"/>
      <c r="P26" s="274"/>
      <c r="Q26" s="274"/>
      <c r="R26" s="274"/>
      <c r="S26" s="274"/>
      <c r="T26" s="274"/>
      <c r="U26" s="274"/>
      <c r="V26" s="274"/>
      <c r="W26" s="274"/>
      <c r="X26" s="274"/>
      <c r="Y26" s="274"/>
      <c r="Z26" s="274"/>
      <c r="AA26" s="274"/>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c r="CP26" s="107"/>
      <c r="CQ26" s="107"/>
      <c r="CR26" s="107"/>
      <c r="CS26" s="107"/>
      <c r="CT26" s="107"/>
      <c r="CU26" s="107"/>
      <c r="CV26" s="107"/>
      <c r="CW26" s="107"/>
      <c r="CX26" s="107"/>
      <c r="CY26" s="107"/>
      <c r="CZ26" s="107"/>
      <c r="DA26" s="107"/>
      <c r="DB26" s="107"/>
      <c r="DC26" s="107"/>
      <c r="DD26" s="107"/>
      <c r="DE26" s="107"/>
      <c r="DF26" s="107"/>
      <c r="DG26" s="107"/>
      <c r="DH26" s="107"/>
      <c r="DI26" s="107"/>
      <c r="DJ26" s="107"/>
      <c r="DK26" s="107"/>
      <c r="DL26" s="107"/>
      <c r="DM26" s="107"/>
      <c r="DN26" s="107"/>
      <c r="DO26" s="107"/>
      <c r="DP26" s="107"/>
      <c r="DQ26" s="107"/>
      <c r="DR26" s="107"/>
      <c r="DS26" s="107"/>
      <c r="DT26" s="107"/>
      <c r="DU26" s="107"/>
      <c r="DV26" s="107"/>
      <c r="DW26" s="107"/>
      <c r="DX26" s="107"/>
      <c r="DY26" s="107"/>
      <c r="DZ26" s="107"/>
      <c r="EA26" s="107"/>
      <c r="EB26" s="107"/>
      <c r="EC26" s="107"/>
      <c r="ED26" s="107"/>
      <c r="EE26" s="107"/>
      <c r="EF26" s="107"/>
      <c r="EG26" s="107"/>
      <c r="EH26" s="107"/>
      <c r="EI26" s="107"/>
      <c r="EJ26" s="107"/>
      <c r="EK26" s="107"/>
      <c r="EL26" s="107"/>
      <c r="EM26" s="107"/>
      <c r="EN26" s="107"/>
    </row>
    <row r="27" spans="1:144" s="12" customFormat="1" ht="105.75" customHeight="1">
      <c r="A27" s="627">
        <v>13</v>
      </c>
      <c r="B27" s="8" t="s">
        <v>343</v>
      </c>
      <c r="C27" s="579" t="s">
        <v>392</v>
      </c>
      <c r="D27" s="31"/>
      <c r="E27" s="500">
        <v>237700</v>
      </c>
      <c r="F27" s="500">
        <v>237700</v>
      </c>
      <c r="G27" s="575">
        <f t="shared" si="0"/>
        <v>100</v>
      </c>
      <c r="H27" s="315">
        <f t="shared" si="2"/>
        <v>1</v>
      </c>
      <c r="I27" s="727" t="s">
        <v>685</v>
      </c>
      <c r="J27" s="498"/>
      <c r="K27" s="498">
        <v>100</v>
      </c>
      <c r="L27" s="499">
        <v>100</v>
      </c>
      <c r="M27" s="42">
        <f t="shared" si="1"/>
        <v>100</v>
      </c>
      <c r="N27" s="582">
        <f t="shared" si="3"/>
        <v>1</v>
      </c>
      <c r="O27" s="569"/>
      <c r="P27" s="274"/>
      <c r="Q27" s="274"/>
      <c r="R27" s="274"/>
      <c r="S27" s="274"/>
      <c r="T27" s="274"/>
      <c r="U27" s="274"/>
      <c r="V27" s="274"/>
      <c r="W27" s="274"/>
      <c r="X27" s="274"/>
      <c r="Y27" s="274"/>
      <c r="Z27" s="274"/>
      <c r="AA27" s="274"/>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c r="CN27" s="107"/>
      <c r="CO27" s="107"/>
      <c r="CP27" s="107"/>
      <c r="CQ27" s="107"/>
      <c r="CR27" s="107"/>
      <c r="CS27" s="107"/>
      <c r="CT27" s="107"/>
      <c r="CU27" s="107"/>
      <c r="CV27" s="107"/>
      <c r="CW27" s="107"/>
      <c r="CX27" s="107"/>
      <c r="CY27" s="107"/>
      <c r="CZ27" s="107"/>
      <c r="DA27" s="107"/>
      <c r="DB27" s="107"/>
      <c r="DC27" s="107"/>
      <c r="DD27" s="107"/>
      <c r="DE27" s="107"/>
      <c r="DF27" s="107"/>
      <c r="DG27" s="107"/>
      <c r="DH27" s="107"/>
      <c r="DI27" s="107"/>
      <c r="DJ27" s="107"/>
      <c r="DK27" s="107"/>
      <c r="DL27" s="107"/>
      <c r="DM27" s="107"/>
      <c r="DN27" s="107"/>
      <c r="DO27" s="107"/>
      <c r="DP27" s="107"/>
      <c r="DQ27" s="107"/>
      <c r="DR27" s="107"/>
      <c r="DS27" s="107"/>
      <c r="DT27" s="107"/>
      <c r="DU27" s="107"/>
      <c r="DV27" s="107"/>
      <c r="DW27" s="107"/>
      <c r="DX27" s="107"/>
      <c r="DY27" s="107"/>
      <c r="DZ27" s="107"/>
      <c r="EA27" s="107"/>
      <c r="EB27" s="107"/>
      <c r="EC27" s="107"/>
      <c r="ED27" s="107"/>
      <c r="EE27" s="107"/>
      <c r="EF27" s="107"/>
      <c r="EG27" s="107"/>
      <c r="EH27" s="107"/>
      <c r="EI27" s="107"/>
      <c r="EJ27" s="107"/>
      <c r="EK27" s="107"/>
      <c r="EL27" s="107"/>
      <c r="EM27" s="107"/>
      <c r="EN27" s="107"/>
    </row>
    <row r="28" spans="1:144" s="12" customFormat="1" ht="78.75" customHeight="1">
      <c r="A28" s="627">
        <v>14</v>
      </c>
      <c r="B28" s="8" t="s">
        <v>344</v>
      </c>
      <c r="C28" s="580" t="s">
        <v>391</v>
      </c>
      <c r="D28" s="31"/>
      <c r="E28" s="500">
        <v>111281038.54000001</v>
      </c>
      <c r="F28" s="500">
        <v>110130987.76000001</v>
      </c>
      <c r="G28" s="544">
        <f t="shared" si="0"/>
        <v>98.966534824720725</v>
      </c>
      <c r="H28" s="315">
        <f t="shared" si="2"/>
        <v>0.9896653482472072</v>
      </c>
      <c r="I28" s="727" t="s">
        <v>686</v>
      </c>
      <c r="J28" s="498"/>
      <c r="K28" s="498">
        <v>80.5</v>
      </c>
      <c r="L28" s="499">
        <v>80.5</v>
      </c>
      <c r="M28" s="42">
        <f t="shared" si="1"/>
        <v>100</v>
      </c>
      <c r="N28" s="582">
        <f t="shared" si="3"/>
        <v>1</v>
      </c>
      <c r="O28" s="569"/>
      <c r="P28" s="274"/>
      <c r="Q28" s="274"/>
      <c r="R28" s="274"/>
      <c r="S28" s="274"/>
      <c r="T28" s="274"/>
      <c r="U28" s="274"/>
      <c r="V28" s="274"/>
      <c r="W28" s="274"/>
      <c r="X28" s="274"/>
      <c r="Y28" s="274"/>
      <c r="Z28" s="274"/>
      <c r="AA28" s="274"/>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c r="CN28" s="107"/>
      <c r="CO28" s="107"/>
      <c r="CP28" s="107"/>
      <c r="CQ28" s="107"/>
      <c r="CR28" s="107"/>
      <c r="CS28" s="107"/>
      <c r="CT28" s="107"/>
      <c r="CU28" s="107"/>
      <c r="CV28" s="107"/>
      <c r="CW28" s="107"/>
      <c r="CX28" s="107"/>
      <c r="CY28" s="107"/>
      <c r="CZ28" s="107"/>
      <c r="DA28" s="107"/>
      <c r="DB28" s="107"/>
      <c r="DC28" s="107"/>
      <c r="DD28" s="107"/>
      <c r="DE28" s="107"/>
      <c r="DF28" s="107"/>
      <c r="DG28" s="107"/>
      <c r="DH28" s="107"/>
      <c r="DI28" s="107"/>
      <c r="DJ28" s="107"/>
      <c r="DK28" s="107"/>
      <c r="DL28" s="107"/>
      <c r="DM28" s="107"/>
      <c r="DN28" s="107"/>
      <c r="DO28" s="107"/>
      <c r="DP28" s="107"/>
      <c r="DQ28" s="107"/>
      <c r="DR28" s="107"/>
      <c r="DS28" s="107"/>
      <c r="DT28" s="107"/>
      <c r="DU28" s="107"/>
      <c r="DV28" s="107"/>
      <c r="DW28" s="107"/>
      <c r="DX28" s="107"/>
      <c r="DY28" s="107"/>
      <c r="DZ28" s="107"/>
      <c r="EA28" s="107"/>
      <c r="EB28" s="107"/>
      <c r="EC28" s="107"/>
      <c r="ED28" s="107"/>
      <c r="EE28" s="107"/>
      <c r="EF28" s="107"/>
      <c r="EG28" s="107"/>
      <c r="EH28" s="107"/>
      <c r="EI28" s="107"/>
      <c r="EJ28" s="107"/>
      <c r="EK28" s="107"/>
      <c r="EL28" s="107"/>
      <c r="EM28" s="107"/>
      <c r="EN28" s="107"/>
    </row>
    <row r="29" spans="1:144" s="12" customFormat="1" ht="78.75" customHeight="1">
      <c r="A29" s="627">
        <v>15</v>
      </c>
      <c r="B29" s="8" t="s">
        <v>345</v>
      </c>
      <c r="C29" s="580" t="s">
        <v>398</v>
      </c>
      <c r="D29" s="31"/>
      <c r="E29" s="500">
        <v>39800</v>
      </c>
      <c r="F29" s="500">
        <v>39800</v>
      </c>
      <c r="G29" s="576">
        <f t="shared" si="0"/>
        <v>100</v>
      </c>
      <c r="H29" s="315">
        <f t="shared" si="2"/>
        <v>1</v>
      </c>
      <c r="I29" s="727" t="s">
        <v>687</v>
      </c>
      <c r="J29" s="498"/>
      <c r="K29" s="498">
        <v>82</v>
      </c>
      <c r="L29" s="499">
        <v>85</v>
      </c>
      <c r="M29" s="42">
        <f t="shared" si="1"/>
        <v>103.65853658536585</v>
      </c>
      <c r="N29" s="582">
        <f t="shared" si="3"/>
        <v>1.0365853658536586</v>
      </c>
      <c r="O29" s="569"/>
      <c r="P29" s="274"/>
      <c r="Q29" s="274"/>
      <c r="R29" s="274"/>
      <c r="S29" s="274"/>
      <c r="T29" s="274"/>
      <c r="U29" s="274"/>
      <c r="V29" s="274"/>
      <c r="W29" s="274"/>
      <c r="X29" s="274"/>
      <c r="Y29" s="274"/>
      <c r="Z29" s="274"/>
      <c r="AA29" s="274"/>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7"/>
      <c r="DV29" s="107"/>
      <c r="DW29" s="107"/>
      <c r="DX29" s="107"/>
      <c r="DY29" s="107"/>
      <c r="DZ29" s="107"/>
      <c r="EA29" s="107"/>
      <c r="EB29" s="107"/>
      <c r="EC29" s="107"/>
      <c r="ED29" s="107"/>
      <c r="EE29" s="107"/>
      <c r="EF29" s="107"/>
      <c r="EG29" s="107"/>
      <c r="EH29" s="107"/>
      <c r="EI29" s="107"/>
      <c r="EJ29" s="107"/>
      <c r="EK29" s="107"/>
      <c r="EL29" s="107"/>
      <c r="EM29" s="107"/>
      <c r="EN29" s="107"/>
    </row>
    <row r="30" spans="1:144" s="12" customFormat="1" ht="79.5" customHeight="1">
      <c r="A30" s="627">
        <v>16</v>
      </c>
      <c r="B30" s="8" t="s">
        <v>483</v>
      </c>
      <c r="C30" s="580" t="s">
        <v>397</v>
      </c>
      <c r="D30" s="31"/>
      <c r="E30" s="500">
        <v>340000</v>
      </c>
      <c r="F30" s="500">
        <v>340000</v>
      </c>
      <c r="G30" s="544">
        <f t="shared" si="0"/>
        <v>100</v>
      </c>
      <c r="H30" s="315">
        <f t="shared" si="2"/>
        <v>1</v>
      </c>
      <c r="I30" s="503"/>
      <c r="J30" s="42"/>
      <c r="K30" s="499"/>
      <c r="L30" s="499"/>
      <c r="M30" s="42"/>
      <c r="N30" s="582"/>
      <c r="O30" s="569"/>
      <c r="P30" s="274"/>
      <c r="Q30" s="274"/>
      <c r="R30" s="274"/>
      <c r="S30" s="274"/>
      <c r="T30" s="274"/>
      <c r="U30" s="274"/>
      <c r="V30" s="274"/>
      <c r="W30" s="274"/>
      <c r="X30" s="274"/>
      <c r="Y30" s="274"/>
      <c r="Z30" s="274"/>
      <c r="AA30" s="274"/>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c r="CN30" s="107"/>
      <c r="CO30" s="107"/>
      <c r="CP30" s="107"/>
      <c r="CQ30" s="107"/>
      <c r="CR30" s="107"/>
      <c r="CS30" s="107"/>
      <c r="CT30" s="107"/>
      <c r="CU30" s="107"/>
      <c r="CV30" s="107"/>
      <c r="CW30" s="107"/>
      <c r="CX30" s="107"/>
      <c r="CY30" s="107"/>
      <c r="CZ30" s="107"/>
      <c r="DA30" s="107"/>
      <c r="DB30" s="107"/>
      <c r="DC30" s="107"/>
      <c r="DD30" s="107"/>
      <c r="DE30" s="107"/>
      <c r="DF30" s="107"/>
      <c r="DG30" s="107"/>
      <c r="DH30" s="107"/>
      <c r="DI30" s="107"/>
      <c r="DJ30" s="107"/>
      <c r="DK30" s="107"/>
      <c r="DL30" s="107"/>
      <c r="DM30" s="107"/>
      <c r="DN30" s="107"/>
      <c r="DO30" s="107"/>
      <c r="DP30" s="107"/>
      <c r="DQ30" s="107"/>
      <c r="DR30" s="107"/>
      <c r="DS30" s="107"/>
      <c r="DT30" s="107"/>
      <c r="DU30" s="107"/>
      <c r="DV30" s="107"/>
      <c r="DW30" s="107"/>
      <c r="DX30" s="107"/>
      <c r="DY30" s="107"/>
      <c r="DZ30" s="107"/>
      <c r="EA30" s="107"/>
      <c r="EB30" s="107"/>
      <c r="EC30" s="107"/>
      <c r="ED30" s="107"/>
      <c r="EE30" s="107"/>
      <c r="EF30" s="107"/>
      <c r="EG30" s="107"/>
      <c r="EH30" s="107"/>
      <c r="EI30" s="107"/>
      <c r="EJ30" s="107"/>
      <c r="EK30" s="107"/>
      <c r="EL30" s="107"/>
      <c r="EM30" s="107"/>
      <c r="EN30" s="107"/>
    </row>
    <row r="31" spans="1:144" s="12" customFormat="1" ht="111" customHeight="1">
      <c r="A31" s="627">
        <v>17</v>
      </c>
      <c r="B31" s="8" t="s">
        <v>484</v>
      </c>
      <c r="C31" s="579" t="s">
        <v>480</v>
      </c>
      <c r="D31" s="31"/>
      <c r="E31" s="500">
        <v>40000</v>
      </c>
      <c r="F31" s="500">
        <v>40000</v>
      </c>
      <c r="G31" s="544">
        <f t="shared" si="0"/>
        <v>100</v>
      </c>
      <c r="H31" s="315">
        <f t="shared" si="2"/>
        <v>1</v>
      </c>
      <c r="I31" s="503"/>
      <c r="J31" s="42"/>
      <c r="K31" s="499"/>
      <c r="L31" s="499"/>
      <c r="M31" s="42"/>
      <c r="N31" s="582"/>
      <c r="O31" s="569"/>
      <c r="P31" s="274"/>
      <c r="Q31" s="274"/>
      <c r="R31" s="274"/>
      <c r="S31" s="274"/>
      <c r="T31" s="274"/>
      <c r="U31" s="274"/>
      <c r="V31" s="274"/>
      <c r="W31" s="274"/>
      <c r="X31" s="274"/>
      <c r="Y31" s="274"/>
      <c r="Z31" s="274"/>
      <c r="AA31" s="274"/>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c r="CG31" s="107"/>
      <c r="CH31" s="107"/>
      <c r="CI31" s="107"/>
      <c r="CJ31" s="107"/>
      <c r="CK31" s="107"/>
      <c r="CL31" s="107"/>
      <c r="CM31" s="107"/>
      <c r="CN31" s="107"/>
      <c r="CO31" s="107"/>
      <c r="CP31" s="107"/>
      <c r="CQ31" s="107"/>
      <c r="CR31" s="107"/>
      <c r="CS31" s="107"/>
      <c r="CT31" s="107"/>
      <c r="CU31" s="107"/>
      <c r="CV31" s="107"/>
      <c r="CW31" s="107"/>
      <c r="CX31" s="107"/>
      <c r="CY31" s="107"/>
      <c r="CZ31" s="107"/>
      <c r="DA31" s="107"/>
      <c r="DB31" s="107"/>
      <c r="DC31" s="107"/>
      <c r="DD31" s="107"/>
      <c r="DE31" s="107"/>
      <c r="DF31" s="107"/>
      <c r="DG31" s="107"/>
      <c r="DH31" s="107"/>
      <c r="DI31" s="107"/>
      <c r="DJ31" s="107"/>
      <c r="DK31" s="107"/>
      <c r="DL31" s="107"/>
      <c r="DM31" s="107"/>
      <c r="DN31" s="107"/>
      <c r="DO31" s="107"/>
      <c r="DP31" s="107"/>
      <c r="DQ31" s="107"/>
      <c r="DR31" s="107"/>
      <c r="DS31" s="107"/>
      <c r="DT31" s="107"/>
      <c r="DU31" s="107"/>
      <c r="DV31" s="107"/>
      <c r="DW31" s="107"/>
      <c r="DX31" s="107"/>
      <c r="DY31" s="107"/>
      <c r="DZ31" s="107"/>
      <c r="EA31" s="107"/>
      <c r="EB31" s="107"/>
      <c r="EC31" s="107"/>
      <c r="ED31" s="107"/>
      <c r="EE31" s="107"/>
      <c r="EF31" s="107"/>
      <c r="EG31" s="107"/>
      <c r="EH31" s="107"/>
      <c r="EI31" s="107"/>
      <c r="EJ31" s="107"/>
      <c r="EK31" s="107"/>
      <c r="EL31" s="107"/>
      <c r="EM31" s="107"/>
      <c r="EN31" s="107"/>
    </row>
    <row r="32" spans="1:144" s="12" customFormat="1" ht="78" customHeight="1">
      <c r="A32" s="627">
        <v>18</v>
      </c>
      <c r="B32" s="8" t="s">
        <v>346</v>
      </c>
      <c r="C32" s="580" t="s">
        <v>478</v>
      </c>
      <c r="D32" s="31"/>
      <c r="E32" s="500">
        <v>16660</v>
      </c>
      <c r="F32" s="500">
        <v>16660</v>
      </c>
      <c r="G32" s="544">
        <f t="shared" si="0"/>
        <v>100</v>
      </c>
      <c r="H32" s="315">
        <f t="shared" si="2"/>
        <v>1</v>
      </c>
      <c r="I32" s="503"/>
      <c r="J32" s="42"/>
      <c r="K32" s="499"/>
      <c r="L32" s="499"/>
      <c r="M32" s="42"/>
      <c r="N32" s="582"/>
      <c r="O32" s="569"/>
      <c r="P32" s="274"/>
      <c r="Q32" s="274"/>
      <c r="R32" s="274"/>
      <c r="S32" s="274"/>
      <c r="T32" s="274"/>
      <c r="U32" s="274"/>
      <c r="V32" s="274"/>
      <c r="W32" s="274"/>
      <c r="X32" s="274"/>
      <c r="Y32" s="274"/>
      <c r="Z32" s="274"/>
      <c r="AA32" s="274"/>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c r="CG32" s="107"/>
      <c r="CH32" s="107"/>
      <c r="CI32" s="107"/>
      <c r="CJ32" s="107"/>
      <c r="CK32" s="107"/>
      <c r="CL32" s="107"/>
      <c r="CM32" s="107"/>
      <c r="CN32" s="107"/>
      <c r="CO32" s="107"/>
      <c r="CP32" s="107"/>
      <c r="CQ32" s="107"/>
      <c r="CR32" s="107"/>
      <c r="CS32" s="107"/>
      <c r="CT32" s="107"/>
      <c r="CU32" s="107"/>
      <c r="CV32" s="107"/>
      <c r="CW32" s="107"/>
      <c r="CX32" s="107"/>
      <c r="CY32" s="107"/>
      <c r="CZ32" s="107"/>
      <c r="DA32" s="107"/>
      <c r="DB32" s="107"/>
      <c r="DC32" s="107"/>
      <c r="DD32" s="107"/>
      <c r="DE32" s="107"/>
      <c r="DF32" s="107"/>
      <c r="DG32" s="107"/>
      <c r="DH32" s="107"/>
      <c r="DI32" s="107"/>
      <c r="DJ32" s="107"/>
      <c r="DK32" s="107"/>
      <c r="DL32" s="107"/>
      <c r="DM32" s="107"/>
      <c r="DN32" s="107"/>
      <c r="DO32" s="107"/>
      <c r="DP32" s="107"/>
      <c r="DQ32" s="107"/>
      <c r="DR32" s="107"/>
      <c r="DS32" s="107"/>
      <c r="DT32" s="107"/>
      <c r="DU32" s="107"/>
      <c r="DV32" s="107"/>
      <c r="DW32" s="107"/>
      <c r="DX32" s="107"/>
      <c r="DY32" s="107"/>
      <c r="DZ32" s="107"/>
      <c r="EA32" s="107"/>
      <c r="EB32" s="107"/>
      <c r="EC32" s="107"/>
      <c r="ED32" s="107"/>
      <c r="EE32" s="107"/>
      <c r="EF32" s="107"/>
      <c r="EG32" s="107"/>
      <c r="EH32" s="107"/>
      <c r="EI32" s="107"/>
      <c r="EJ32" s="107"/>
      <c r="EK32" s="107"/>
      <c r="EL32" s="107"/>
      <c r="EM32" s="107"/>
      <c r="EN32" s="107"/>
    </row>
    <row r="33" spans="1:144" s="12" customFormat="1" ht="98.25" customHeight="1">
      <c r="A33" s="627">
        <v>20</v>
      </c>
      <c r="B33" s="8" t="s">
        <v>347</v>
      </c>
      <c r="C33" s="579" t="s">
        <v>390</v>
      </c>
      <c r="D33" s="31"/>
      <c r="E33" s="500">
        <v>4157925.31</v>
      </c>
      <c r="F33" s="500">
        <v>3757988.83</v>
      </c>
      <c r="G33" s="544">
        <f t="shared" si="0"/>
        <v>90.381345257979149</v>
      </c>
      <c r="H33" s="315">
        <f t="shared" si="2"/>
        <v>0.90381345257979151</v>
      </c>
      <c r="I33" s="102"/>
      <c r="J33" s="42"/>
      <c r="K33" s="219"/>
      <c r="L33" s="219"/>
      <c r="M33" s="42"/>
      <c r="N33" s="582"/>
      <c r="O33" s="569" t="s">
        <v>588</v>
      </c>
      <c r="P33" s="274"/>
      <c r="Q33" s="274"/>
      <c r="R33" s="274"/>
      <c r="S33" s="274"/>
      <c r="T33" s="274"/>
      <c r="U33" s="274"/>
      <c r="V33" s="274"/>
      <c r="W33" s="274"/>
      <c r="X33" s="274"/>
      <c r="Y33" s="274"/>
      <c r="Z33" s="274"/>
      <c r="AA33" s="274"/>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c r="CG33" s="107"/>
      <c r="CH33" s="107"/>
      <c r="CI33" s="107"/>
      <c r="CJ33" s="107"/>
      <c r="CK33" s="107"/>
      <c r="CL33" s="107"/>
      <c r="CM33" s="107"/>
      <c r="CN33" s="107"/>
      <c r="CO33" s="107"/>
      <c r="CP33" s="107"/>
      <c r="CQ33" s="107"/>
      <c r="CR33" s="107"/>
      <c r="CS33" s="107"/>
      <c r="CT33" s="107"/>
      <c r="CU33" s="107"/>
      <c r="CV33" s="107"/>
      <c r="CW33" s="107"/>
      <c r="CX33" s="107"/>
      <c r="CY33" s="107"/>
      <c r="CZ33" s="107"/>
      <c r="DA33" s="107"/>
      <c r="DB33" s="107"/>
      <c r="DC33" s="107"/>
      <c r="DD33" s="107"/>
      <c r="DE33" s="107"/>
      <c r="DF33" s="107"/>
      <c r="DG33" s="107"/>
      <c r="DH33" s="107"/>
      <c r="DI33" s="107"/>
      <c r="DJ33" s="107"/>
      <c r="DK33" s="107"/>
      <c r="DL33" s="107"/>
      <c r="DM33" s="107"/>
      <c r="DN33" s="107"/>
      <c r="DO33" s="107"/>
      <c r="DP33" s="107"/>
      <c r="DQ33" s="107"/>
      <c r="DR33" s="107"/>
      <c r="DS33" s="107"/>
      <c r="DT33" s="107"/>
      <c r="DU33" s="107"/>
      <c r="DV33" s="107"/>
      <c r="DW33" s="107"/>
      <c r="DX33" s="107"/>
      <c r="DY33" s="107"/>
      <c r="DZ33" s="107"/>
      <c r="EA33" s="107"/>
      <c r="EB33" s="107"/>
      <c r="EC33" s="107"/>
      <c r="ED33" s="107"/>
      <c r="EE33" s="107"/>
      <c r="EF33" s="107"/>
      <c r="EG33" s="107"/>
      <c r="EH33" s="107"/>
      <c r="EI33" s="107"/>
      <c r="EJ33" s="107"/>
      <c r="EK33" s="107"/>
      <c r="EL33" s="107"/>
      <c r="EM33" s="107"/>
      <c r="EN33" s="107"/>
    </row>
    <row r="34" spans="1:144" s="12" customFormat="1" ht="164.25" customHeight="1">
      <c r="A34" s="627">
        <v>21</v>
      </c>
      <c r="B34" s="8" t="s">
        <v>348</v>
      </c>
      <c r="C34" s="579" t="s">
        <v>395</v>
      </c>
      <c r="D34" s="31"/>
      <c r="E34" s="500">
        <v>3474134.56</v>
      </c>
      <c r="F34" s="500">
        <v>3160261.24</v>
      </c>
      <c r="G34" s="544">
        <f t="shared" si="0"/>
        <v>90.965424206251825</v>
      </c>
      <c r="H34" s="315">
        <f t="shared" si="2"/>
        <v>0.90965424206251821</v>
      </c>
      <c r="I34" s="577"/>
      <c r="J34" s="42"/>
      <c r="K34" s="499"/>
      <c r="L34" s="499"/>
      <c r="M34" s="42"/>
      <c r="N34" s="582"/>
      <c r="O34" s="569"/>
      <c r="P34" s="274"/>
      <c r="Q34" s="274"/>
      <c r="R34" s="274"/>
      <c r="S34" s="274"/>
      <c r="T34" s="274"/>
      <c r="U34" s="274"/>
      <c r="V34" s="274"/>
      <c r="W34" s="274"/>
      <c r="X34" s="274"/>
      <c r="Y34" s="274"/>
      <c r="Z34" s="274"/>
      <c r="AA34" s="274"/>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c r="CG34" s="107"/>
      <c r="CH34" s="107"/>
      <c r="CI34" s="107"/>
      <c r="CJ34" s="107"/>
      <c r="CK34" s="107"/>
      <c r="CL34" s="107"/>
      <c r="CM34" s="107"/>
      <c r="CN34" s="107"/>
      <c r="CO34" s="107"/>
      <c r="CP34" s="107"/>
      <c r="CQ34" s="107"/>
      <c r="CR34" s="107"/>
      <c r="CS34" s="107"/>
      <c r="CT34" s="107"/>
      <c r="CU34" s="107"/>
      <c r="CV34" s="107"/>
      <c r="CW34" s="107"/>
      <c r="CX34" s="107"/>
      <c r="CY34" s="107"/>
      <c r="CZ34" s="107"/>
      <c r="DA34" s="107"/>
      <c r="DB34" s="107"/>
      <c r="DC34" s="107"/>
      <c r="DD34" s="107"/>
      <c r="DE34" s="107"/>
      <c r="DF34" s="107"/>
      <c r="DG34" s="107"/>
      <c r="DH34" s="107"/>
      <c r="DI34" s="107"/>
      <c r="DJ34" s="107"/>
      <c r="DK34" s="107"/>
      <c r="DL34" s="107"/>
      <c r="DM34" s="107"/>
      <c r="DN34" s="107"/>
      <c r="DO34" s="107"/>
      <c r="DP34" s="107"/>
      <c r="DQ34" s="107"/>
      <c r="DR34" s="107"/>
      <c r="DS34" s="107"/>
      <c r="DT34" s="107"/>
      <c r="DU34" s="107"/>
      <c r="DV34" s="107"/>
      <c r="DW34" s="107"/>
      <c r="DX34" s="107"/>
      <c r="DY34" s="107"/>
      <c r="DZ34" s="107"/>
      <c r="EA34" s="107"/>
      <c r="EB34" s="107"/>
      <c r="EC34" s="107"/>
      <c r="ED34" s="107"/>
      <c r="EE34" s="107"/>
      <c r="EF34" s="107"/>
      <c r="EG34" s="107"/>
      <c r="EH34" s="107"/>
      <c r="EI34" s="107"/>
      <c r="EJ34" s="107"/>
      <c r="EK34" s="107"/>
      <c r="EL34" s="107"/>
      <c r="EM34" s="107"/>
      <c r="EN34" s="107"/>
    </row>
    <row r="35" spans="1:144" s="12" customFormat="1" ht="81" customHeight="1">
      <c r="A35" s="627">
        <v>22</v>
      </c>
      <c r="B35" s="8" t="s">
        <v>378</v>
      </c>
      <c r="C35" s="581" t="s">
        <v>481</v>
      </c>
      <c r="D35" s="31"/>
      <c r="E35" s="500">
        <v>3015700</v>
      </c>
      <c r="F35" s="500">
        <v>3015700</v>
      </c>
      <c r="G35" s="576">
        <f t="shared" si="0"/>
        <v>100</v>
      </c>
      <c r="H35" s="315">
        <f t="shared" si="2"/>
        <v>1</v>
      </c>
      <c r="I35" s="102"/>
      <c r="J35" s="42"/>
      <c r="K35" s="499"/>
      <c r="L35" s="499"/>
      <c r="M35" s="42"/>
      <c r="N35" s="582"/>
      <c r="O35" s="569"/>
      <c r="P35" s="274"/>
      <c r="Q35" s="274"/>
      <c r="R35" s="274"/>
      <c r="S35" s="274"/>
      <c r="T35" s="274"/>
      <c r="U35" s="274"/>
      <c r="V35" s="274"/>
      <c r="W35" s="274"/>
      <c r="X35" s="274"/>
      <c r="Y35" s="274"/>
      <c r="Z35" s="274"/>
      <c r="AA35" s="274"/>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c r="CG35" s="107"/>
      <c r="CH35" s="107"/>
      <c r="CI35" s="107"/>
      <c r="CJ35" s="107"/>
      <c r="CK35" s="107"/>
      <c r="CL35" s="107"/>
      <c r="CM35" s="107"/>
      <c r="CN35" s="107"/>
      <c r="CO35" s="107"/>
      <c r="CP35" s="107"/>
      <c r="CQ35" s="107"/>
      <c r="CR35" s="107"/>
      <c r="CS35" s="107"/>
      <c r="CT35" s="107"/>
      <c r="CU35" s="107"/>
      <c r="CV35" s="107"/>
      <c r="CW35" s="107"/>
      <c r="CX35" s="107"/>
      <c r="CY35" s="107"/>
      <c r="CZ35" s="107"/>
      <c r="DA35" s="107"/>
      <c r="DB35" s="107"/>
      <c r="DC35" s="107"/>
      <c r="DD35" s="107"/>
      <c r="DE35" s="107"/>
      <c r="DF35" s="107"/>
      <c r="DG35" s="107"/>
      <c r="DH35" s="107"/>
      <c r="DI35" s="107"/>
      <c r="DJ35" s="107"/>
      <c r="DK35" s="107"/>
      <c r="DL35" s="107"/>
      <c r="DM35" s="107"/>
      <c r="DN35" s="107"/>
      <c r="DO35" s="107"/>
      <c r="DP35" s="107"/>
      <c r="DQ35" s="107"/>
      <c r="DR35" s="107"/>
      <c r="DS35" s="107"/>
      <c r="DT35" s="107"/>
      <c r="DU35" s="107"/>
      <c r="DV35" s="107"/>
      <c r="DW35" s="107"/>
      <c r="DX35" s="107"/>
      <c r="DY35" s="107"/>
      <c r="DZ35" s="107"/>
      <c r="EA35" s="107"/>
      <c r="EB35" s="107"/>
      <c r="EC35" s="107"/>
      <c r="ED35" s="107"/>
      <c r="EE35" s="107"/>
      <c r="EF35" s="107"/>
      <c r="EG35" s="107"/>
      <c r="EH35" s="107"/>
      <c r="EI35" s="107"/>
      <c r="EJ35" s="107"/>
      <c r="EK35" s="107"/>
      <c r="EL35" s="107"/>
      <c r="EM35" s="107"/>
      <c r="EN35" s="107"/>
    </row>
    <row r="36" spans="1:144" s="12" customFormat="1" ht="104.25" customHeight="1">
      <c r="A36" s="627">
        <v>23</v>
      </c>
      <c r="B36" s="8" t="s">
        <v>379</v>
      </c>
      <c r="C36" s="581" t="s">
        <v>399</v>
      </c>
      <c r="D36" s="31"/>
      <c r="E36" s="500">
        <v>1924500</v>
      </c>
      <c r="F36" s="500">
        <v>1924500</v>
      </c>
      <c r="G36" s="576">
        <f t="shared" si="0"/>
        <v>100</v>
      </c>
      <c r="H36" s="315">
        <f t="shared" si="2"/>
        <v>1</v>
      </c>
      <c r="I36" s="503"/>
      <c r="J36" s="42"/>
      <c r="K36" s="499"/>
      <c r="L36" s="499"/>
      <c r="M36" s="42"/>
      <c r="N36" s="582"/>
      <c r="O36" s="569"/>
      <c r="P36" s="274"/>
      <c r="Q36" s="274"/>
      <c r="R36" s="274"/>
      <c r="S36" s="274"/>
      <c r="T36" s="274"/>
      <c r="U36" s="274"/>
      <c r="V36" s="274"/>
      <c r="W36" s="274"/>
      <c r="X36" s="274"/>
      <c r="Y36" s="274"/>
      <c r="Z36" s="274"/>
      <c r="AA36" s="274"/>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7"/>
      <c r="CK36" s="107"/>
      <c r="CL36" s="107"/>
      <c r="CM36" s="107"/>
      <c r="CN36" s="107"/>
      <c r="CO36" s="107"/>
      <c r="CP36" s="107"/>
      <c r="CQ36" s="107"/>
      <c r="CR36" s="107"/>
      <c r="CS36" s="107"/>
      <c r="CT36" s="107"/>
      <c r="CU36" s="107"/>
      <c r="CV36" s="107"/>
      <c r="CW36" s="107"/>
      <c r="CX36" s="107"/>
      <c r="CY36" s="107"/>
      <c r="CZ36" s="107"/>
      <c r="DA36" s="107"/>
      <c r="DB36" s="107"/>
      <c r="DC36" s="107"/>
      <c r="DD36" s="107"/>
      <c r="DE36" s="107"/>
      <c r="DF36" s="107"/>
      <c r="DG36" s="107"/>
      <c r="DH36" s="107"/>
      <c r="DI36" s="107"/>
      <c r="DJ36" s="107"/>
      <c r="DK36" s="107"/>
      <c r="DL36" s="107"/>
      <c r="DM36" s="107"/>
      <c r="DN36" s="107"/>
      <c r="DO36" s="107"/>
      <c r="DP36" s="107"/>
      <c r="DQ36" s="107"/>
      <c r="DR36" s="107"/>
      <c r="DS36" s="107"/>
      <c r="DT36" s="107"/>
      <c r="DU36" s="107"/>
      <c r="DV36" s="107"/>
      <c r="DW36" s="107"/>
      <c r="DX36" s="107"/>
      <c r="DY36" s="107"/>
      <c r="DZ36" s="107"/>
      <c r="EA36" s="107"/>
      <c r="EB36" s="107"/>
      <c r="EC36" s="107"/>
      <c r="ED36" s="107"/>
      <c r="EE36" s="107"/>
      <c r="EF36" s="107"/>
      <c r="EG36" s="107"/>
      <c r="EH36" s="107"/>
      <c r="EI36" s="107"/>
      <c r="EJ36" s="107"/>
      <c r="EK36" s="107"/>
      <c r="EL36" s="107"/>
      <c r="EM36" s="107"/>
      <c r="EN36" s="107"/>
    </row>
    <row r="37" spans="1:144" s="12" customFormat="1" ht="106.5" customHeight="1">
      <c r="A37" s="627">
        <v>24</v>
      </c>
      <c r="B37" s="8" t="s">
        <v>380</v>
      </c>
      <c r="C37" s="581" t="s">
        <v>403</v>
      </c>
      <c r="D37" s="31"/>
      <c r="E37" s="500">
        <v>5348420.72</v>
      </c>
      <c r="F37" s="500">
        <v>4666046.58</v>
      </c>
      <c r="G37" s="544">
        <f t="shared" si="0"/>
        <v>87.241576986486592</v>
      </c>
      <c r="H37" s="315">
        <f t="shared" si="2"/>
        <v>0.87241576986486591</v>
      </c>
      <c r="I37" s="102"/>
      <c r="J37" s="42"/>
      <c r="K37" s="499"/>
      <c r="L37" s="499"/>
      <c r="M37" s="42"/>
      <c r="N37" s="582"/>
      <c r="O37" s="682" t="s">
        <v>589</v>
      </c>
      <c r="P37" s="274"/>
      <c r="Q37" s="274"/>
      <c r="R37" s="274"/>
      <c r="S37" s="274"/>
      <c r="T37" s="274"/>
      <c r="U37" s="274"/>
      <c r="V37" s="274"/>
      <c r="W37" s="274"/>
      <c r="X37" s="274"/>
      <c r="Y37" s="274"/>
      <c r="Z37" s="274"/>
      <c r="AA37" s="274"/>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7"/>
      <c r="CJ37" s="107"/>
      <c r="CK37" s="107"/>
      <c r="CL37" s="107"/>
      <c r="CM37" s="107"/>
      <c r="CN37" s="107"/>
      <c r="CO37" s="107"/>
      <c r="CP37" s="107"/>
      <c r="CQ37" s="107"/>
      <c r="CR37" s="107"/>
      <c r="CS37" s="107"/>
      <c r="CT37" s="107"/>
      <c r="CU37" s="107"/>
      <c r="CV37" s="107"/>
      <c r="CW37" s="107"/>
      <c r="CX37" s="107"/>
      <c r="CY37" s="107"/>
      <c r="CZ37" s="107"/>
      <c r="DA37" s="107"/>
      <c r="DB37" s="107"/>
      <c r="DC37" s="107"/>
      <c r="DD37" s="107"/>
      <c r="DE37" s="107"/>
      <c r="DF37" s="107"/>
      <c r="DG37" s="107"/>
      <c r="DH37" s="107"/>
      <c r="DI37" s="107"/>
      <c r="DJ37" s="107"/>
      <c r="DK37" s="107"/>
      <c r="DL37" s="107"/>
      <c r="DM37" s="107"/>
      <c r="DN37" s="107"/>
      <c r="DO37" s="107"/>
      <c r="DP37" s="107"/>
      <c r="DQ37" s="107"/>
      <c r="DR37" s="107"/>
      <c r="DS37" s="107"/>
      <c r="DT37" s="107"/>
      <c r="DU37" s="107"/>
      <c r="DV37" s="107"/>
      <c r="DW37" s="107"/>
      <c r="DX37" s="107"/>
      <c r="DY37" s="107"/>
      <c r="DZ37" s="107"/>
      <c r="EA37" s="107"/>
      <c r="EB37" s="107"/>
      <c r="EC37" s="107"/>
      <c r="ED37" s="107"/>
      <c r="EE37" s="107"/>
      <c r="EF37" s="107"/>
      <c r="EG37" s="107"/>
      <c r="EH37" s="107"/>
      <c r="EI37" s="107"/>
      <c r="EJ37" s="107"/>
      <c r="EK37" s="107"/>
      <c r="EL37" s="107"/>
      <c r="EM37" s="107"/>
      <c r="EN37" s="107"/>
    </row>
    <row r="38" spans="1:144" s="12" customFormat="1" ht="119.25" customHeight="1">
      <c r="A38" s="627">
        <v>25</v>
      </c>
      <c r="B38" s="8" t="s">
        <v>381</v>
      </c>
      <c r="C38" s="581" t="s">
        <v>482</v>
      </c>
      <c r="D38" s="31"/>
      <c r="E38" s="500">
        <v>255570</v>
      </c>
      <c r="F38" s="500">
        <v>255570</v>
      </c>
      <c r="G38" s="576">
        <f t="shared" si="0"/>
        <v>100</v>
      </c>
      <c r="H38" s="315">
        <f t="shared" si="2"/>
        <v>1</v>
      </c>
      <c r="I38" s="102"/>
      <c r="J38" s="42"/>
      <c r="K38" s="499"/>
      <c r="L38" s="499"/>
      <c r="M38" s="42"/>
      <c r="N38" s="582"/>
      <c r="O38" s="569"/>
      <c r="P38" s="274"/>
      <c r="Q38" s="274"/>
      <c r="R38" s="274"/>
      <c r="S38" s="274"/>
      <c r="T38" s="274"/>
      <c r="U38" s="274"/>
      <c r="V38" s="274"/>
      <c r="W38" s="274"/>
      <c r="X38" s="274"/>
      <c r="Y38" s="274"/>
      <c r="Z38" s="274"/>
      <c r="AA38" s="274"/>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c r="CG38" s="107"/>
      <c r="CH38" s="107"/>
      <c r="CI38" s="107"/>
      <c r="CJ38" s="107"/>
      <c r="CK38" s="107"/>
      <c r="CL38" s="107"/>
      <c r="CM38" s="107"/>
      <c r="CN38" s="107"/>
      <c r="CO38" s="107"/>
      <c r="CP38" s="107"/>
      <c r="CQ38" s="107"/>
      <c r="CR38" s="107"/>
      <c r="CS38" s="107"/>
      <c r="CT38" s="107"/>
      <c r="CU38" s="107"/>
      <c r="CV38" s="107"/>
      <c r="CW38" s="107"/>
      <c r="CX38" s="107"/>
      <c r="CY38" s="107"/>
      <c r="CZ38" s="107"/>
      <c r="DA38" s="107"/>
      <c r="DB38" s="107"/>
      <c r="DC38" s="107"/>
      <c r="DD38" s="107"/>
      <c r="DE38" s="107"/>
      <c r="DF38" s="107"/>
      <c r="DG38" s="107"/>
      <c r="DH38" s="107"/>
      <c r="DI38" s="107"/>
      <c r="DJ38" s="107"/>
      <c r="DK38" s="107"/>
      <c r="DL38" s="107"/>
      <c r="DM38" s="107"/>
      <c r="DN38" s="107"/>
      <c r="DO38" s="107"/>
      <c r="DP38" s="107"/>
      <c r="DQ38" s="107"/>
      <c r="DR38" s="107"/>
      <c r="DS38" s="107"/>
      <c r="DT38" s="107"/>
      <c r="DU38" s="107"/>
      <c r="DV38" s="107"/>
      <c r="DW38" s="107"/>
      <c r="DX38" s="107"/>
      <c r="DY38" s="107"/>
      <c r="DZ38" s="107"/>
      <c r="EA38" s="107"/>
      <c r="EB38" s="107"/>
      <c r="EC38" s="107"/>
      <c r="ED38" s="107"/>
      <c r="EE38" s="107"/>
      <c r="EF38" s="107"/>
      <c r="EG38" s="107"/>
      <c r="EH38" s="107"/>
      <c r="EI38" s="107"/>
      <c r="EJ38" s="107"/>
      <c r="EK38" s="107"/>
      <c r="EL38" s="107"/>
      <c r="EM38" s="107"/>
      <c r="EN38" s="107"/>
    </row>
    <row r="39" spans="1:144" s="12" customFormat="1" ht="96.75" customHeight="1">
      <c r="A39" s="627"/>
      <c r="B39" s="8" t="s">
        <v>402</v>
      </c>
      <c r="C39" s="581" t="s">
        <v>394</v>
      </c>
      <c r="D39" s="31"/>
      <c r="E39" s="500">
        <v>3731172.4</v>
      </c>
      <c r="F39" s="500">
        <v>3665480</v>
      </c>
      <c r="G39" s="576">
        <f t="shared" si="0"/>
        <v>98.239363048461655</v>
      </c>
      <c r="H39" s="315">
        <f t="shared" si="2"/>
        <v>0.98239363048461659</v>
      </c>
      <c r="I39" s="577"/>
      <c r="J39" s="42"/>
      <c r="K39" s="499"/>
      <c r="L39" s="499"/>
      <c r="M39" s="42"/>
      <c r="N39" s="582"/>
      <c r="O39" s="569"/>
      <c r="P39" s="274"/>
      <c r="Q39" s="274"/>
      <c r="R39" s="274"/>
      <c r="S39" s="274"/>
      <c r="T39" s="274"/>
      <c r="U39" s="274"/>
      <c r="V39" s="274"/>
      <c r="W39" s="274"/>
      <c r="X39" s="274"/>
      <c r="Y39" s="274"/>
      <c r="Z39" s="274"/>
      <c r="AA39" s="274"/>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c r="CG39" s="107"/>
      <c r="CH39" s="107"/>
      <c r="CI39" s="107"/>
      <c r="CJ39" s="107"/>
      <c r="CK39" s="107"/>
      <c r="CL39" s="107"/>
      <c r="CM39" s="107"/>
      <c r="CN39" s="107"/>
      <c r="CO39" s="107"/>
      <c r="CP39" s="107"/>
      <c r="CQ39" s="107"/>
      <c r="CR39" s="107"/>
      <c r="CS39" s="107"/>
      <c r="CT39" s="107"/>
      <c r="CU39" s="107"/>
      <c r="CV39" s="107"/>
      <c r="CW39" s="107"/>
      <c r="CX39" s="107"/>
      <c r="CY39" s="107"/>
      <c r="CZ39" s="107"/>
      <c r="DA39" s="107"/>
      <c r="DB39" s="107"/>
      <c r="DC39" s="107"/>
      <c r="DD39" s="107"/>
      <c r="DE39" s="107"/>
      <c r="DF39" s="107"/>
      <c r="DG39" s="107"/>
      <c r="DH39" s="107"/>
      <c r="DI39" s="107"/>
      <c r="DJ39" s="107"/>
      <c r="DK39" s="107"/>
      <c r="DL39" s="107"/>
      <c r="DM39" s="107"/>
      <c r="DN39" s="107"/>
      <c r="DO39" s="107"/>
      <c r="DP39" s="107"/>
      <c r="DQ39" s="107"/>
      <c r="DR39" s="107"/>
      <c r="DS39" s="107"/>
      <c r="DT39" s="107"/>
      <c r="DU39" s="107"/>
      <c r="DV39" s="107"/>
      <c r="DW39" s="107"/>
      <c r="DX39" s="107"/>
      <c r="DY39" s="107"/>
      <c r="DZ39" s="107"/>
      <c r="EA39" s="107"/>
      <c r="EB39" s="107"/>
      <c r="EC39" s="107"/>
      <c r="ED39" s="107"/>
      <c r="EE39" s="107"/>
      <c r="EF39" s="107"/>
      <c r="EG39" s="107"/>
      <c r="EH39" s="107"/>
      <c r="EI39" s="107"/>
      <c r="EJ39" s="107"/>
      <c r="EK39" s="107"/>
      <c r="EL39" s="107"/>
      <c r="EM39" s="107"/>
      <c r="EN39" s="107"/>
    </row>
    <row r="40" spans="1:144" s="20" customFormat="1" ht="26.25" customHeight="1">
      <c r="A40" s="56"/>
      <c r="B40" s="54"/>
      <c r="C40" s="528" t="s">
        <v>13</v>
      </c>
      <c r="D40" s="316"/>
      <c r="E40" s="243">
        <f>SUM(E15:E39)</f>
        <v>388470099.91000003</v>
      </c>
      <c r="F40" s="243">
        <f>SUM(F15:F39)</f>
        <v>382814093.85000002</v>
      </c>
      <c r="G40" s="375">
        <f t="shared" si="0"/>
        <v>98.544030528653209</v>
      </c>
      <c r="H40" s="351">
        <f>G40/100</f>
        <v>0.98544030528653215</v>
      </c>
      <c r="I40" s="52"/>
      <c r="J40" s="74"/>
      <c r="K40" s="212"/>
      <c r="L40" s="212"/>
      <c r="M40" s="529">
        <v>100</v>
      </c>
      <c r="N40" s="529">
        <f t="shared" ref="N40" si="4">M40/100</f>
        <v>1</v>
      </c>
      <c r="O40" s="569"/>
      <c r="P40" s="49"/>
      <c r="Q40" s="49"/>
      <c r="R40" s="49"/>
      <c r="S40" s="49"/>
      <c r="T40" s="49"/>
      <c r="U40" s="49"/>
      <c r="V40" s="49"/>
      <c r="W40" s="49"/>
      <c r="X40" s="49"/>
      <c r="Y40" s="49"/>
      <c r="Z40" s="49"/>
      <c r="AA40" s="49"/>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c r="DT40" s="61"/>
      <c r="DU40" s="61"/>
      <c r="DV40" s="61"/>
      <c r="DW40" s="61"/>
      <c r="DX40" s="61"/>
      <c r="DY40" s="61"/>
      <c r="DZ40" s="61"/>
      <c r="EA40" s="61"/>
      <c r="EB40" s="61"/>
      <c r="EC40" s="61"/>
      <c r="ED40" s="61"/>
      <c r="EE40" s="61"/>
      <c r="EF40" s="61"/>
      <c r="EG40" s="61"/>
      <c r="EH40" s="61"/>
      <c r="EI40" s="61"/>
      <c r="EJ40" s="61"/>
      <c r="EK40" s="61"/>
      <c r="EL40" s="61"/>
      <c r="EM40" s="61"/>
      <c r="EN40" s="61"/>
    </row>
    <row r="41" spans="1:144" s="56" customFormat="1" ht="26.25" customHeight="1">
      <c r="B41" s="38" t="s">
        <v>332</v>
      </c>
      <c r="C41" s="774" t="s">
        <v>652</v>
      </c>
      <c r="D41" s="775"/>
      <c r="E41" s="775"/>
      <c r="F41" s="775"/>
      <c r="G41" s="775"/>
      <c r="H41" s="775"/>
      <c r="I41" s="775"/>
      <c r="J41" s="775"/>
      <c r="K41" s="775"/>
      <c r="L41" s="775"/>
      <c r="M41" s="775"/>
      <c r="N41" s="776"/>
      <c r="O41" s="232"/>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c r="DT41" s="61"/>
      <c r="DU41" s="61"/>
      <c r="DV41" s="61"/>
      <c r="DW41" s="61"/>
      <c r="DX41" s="61"/>
      <c r="DY41" s="61"/>
      <c r="DZ41" s="61"/>
      <c r="EA41" s="61"/>
      <c r="EB41" s="61"/>
      <c r="EC41" s="61"/>
      <c r="ED41" s="61"/>
      <c r="EE41" s="61"/>
      <c r="EF41" s="61"/>
      <c r="EG41" s="61"/>
      <c r="EH41" s="61"/>
      <c r="EI41" s="61"/>
      <c r="EJ41" s="61"/>
      <c r="EK41" s="61"/>
      <c r="EL41" s="61"/>
      <c r="EM41" s="61"/>
      <c r="EN41" s="61"/>
    </row>
    <row r="42" spans="1:144" s="56" customFormat="1" ht="26.25" customHeight="1">
      <c r="B42" s="66"/>
      <c r="C42" s="753" t="s">
        <v>653</v>
      </c>
      <c r="D42" s="754"/>
      <c r="E42" s="754"/>
      <c r="F42" s="754"/>
      <c r="G42" s="754"/>
      <c r="H42" s="754"/>
      <c r="I42" s="754"/>
      <c r="J42" s="754"/>
      <c r="K42" s="754"/>
      <c r="L42" s="754"/>
      <c r="M42" s="754"/>
      <c r="N42" s="755"/>
      <c r="O42" s="232"/>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c r="DU42" s="61"/>
      <c r="DV42" s="61"/>
      <c r="DW42" s="61"/>
      <c r="DX42" s="61"/>
      <c r="DY42" s="61"/>
      <c r="DZ42" s="61"/>
      <c r="EA42" s="61"/>
      <c r="EB42" s="61"/>
      <c r="EC42" s="61"/>
      <c r="ED42" s="61"/>
      <c r="EE42" s="61"/>
      <c r="EF42" s="61"/>
      <c r="EG42" s="61"/>
      <c r="EH42" s="61"/>
      <c r="EI42" s="61"/>
      <c r="EJ42" s="61"/>
      <c r="EK42" s="61"/>
      <c r="EL42" s="61"/>
      <c r="EM42" s="61"/>
      <c r="EN42" s="61"/>
    </row>
    <row r="43" spans="1:144" s="56" customFormat="1" ht="26.25" customHeight="1">
      <c r="B43" s="66"/>
      <c r="C43" s="753" t="s">
        <v>654</v>
      </c>
      <c r="D43" s="754"/>
      <c r="E43" s="754"/>
      <c r="F43" s="754"/>
      <c r="G43" s="754"/>
      <c r="H43" s="754"/>
      <c r="I43" s="754"/>
      <c r="J43" s="754"/>
      <c r="K43" s="754"/>
      <c r="L43" s="754"/>
      <c r="M43" s="754"/>
      <c r="N43" s="755"/>
      <c r="O43" s="232"/>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c r="DQ43" s="61"/>
      <c r="DR43" s="61"/>
      <c r="DS43" s="61"/>
      <c r="DT43" s="61"/>
      <c r="DU43" s="61"/>
      <c r="DV43" s="61"/>
      <c r="DW43" s="61"/>
      <c r="DX43" s="61"/>
      <c r="DY43" s="61"/>
      <c r="DZ43" s="61"/>
      <c r="EA43" s="61"/>
      <c r="EB43" s="61"/>
      <c r="EC43" s="61"/>
      <c r="ED43" s="61"/>
      <c r="EE43" s="61"/>
      <c r="EF43" s="61"/>
      <c r="EG43" s="61"/>
      <c r="EH43" s="61"/>
      <c r="EI43" s="61"/>
      <c r="EJ43" s="61"/>
      <c r="EK43" s="61"/>
      <c r="EL43" s="61"/>
      <c r="EM43" s="61"/>
      <c r="EN43" s="61"/>
    </row>
    <row r="44" spans="1:144" s="56" customFormat="1" ht="26.25" customHeight="1">
      <c r="B44" s="699"/>
      <c r="C44" s="753" t="s">
        <v>655</v>
      </c>
      <c r="D44" s="754"/>
      <c r="E44" s="754"/>
      <c r="F44" s="754"/>
      <c r="G44" s="754"/>
      <c r="H44" s="754"/>
      <c r="I44" s="754"/>
      <c r="J44" s="754"/>
      <c r="K44" s="754"/>
      <c r="L44" s="754"/>
      <c r="M44" s="754"/>
      <c r="N44" s="755"/>
      <c r="O44" s="232"/>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c r="DQ44" s="61"/>
      <c r="DR44" s="61"/>
      <c r="DS44" s="61"/>
      <c r="DT44" s="61"/>
      <c r="DU44" s="61"/>
      <c r="DV44" s="61"/>
      <c r="DW44" s="61"/>
      <c r="DX44" s="61"/>
      <c r="DY44" s="61"/>
      <c r="DZ44" s="61"/>
      <c r="EA44" s="61"/>
      <c r="EB44" s="61"/>
      <c r="EC44" s="61"/>
      <c r="ED44" s="61"/>
      <c r="EE44" s="61"/>
      <c r="EF44" s="61"/>
      <c r="EG44" s="61"/>
      <c r="EH44" s="61"/>
      <c r="EI44" s="61"/>
      <c r="EJ44" s="61"/>
      <c r="EK44" s="61"/>
      <c r="EL44" s="61"/>
      <c r="EM44" s="61"/>
      <c r="EN44" s="61"/>
    </row>
    <row r="45" spans="1:144" ht="26.25" customHeight="1">
      <c r="B45" s="66"/>
      <c r="C45" s="753" t="s">
        <v>656</v>
      </c>
      <c r="D45" s="754"/>
      <c r="E45" s="754"/>
      <c r="F45" s="754"/>
      <c r="G45" s="754"/>
      <c r="H45" s="754"/>
      <c r="I45" s="754"/>
      <c r="J45" s="754"/>
      <c r="K45" s="754"/>
      <c r="L45" s="754"/>
      <c r="M45" s="754"/>
      <c r="N45" s="755"/>
    </row>
    <row r="46" spans="1:144" ht="41.25" customHeight="1">
      <c r="B46" s="700"/>
      <c r="C46" s="701"/>
      <c r="D46" s="702"/>
      <c r="E46" s="703"/>
      <c r="F46" s="703"/>
      <c r="G46" s="648"/>
      <c r="H46" s="704"/>
      <c r="I46" s="654" t="s">
        <v>657</v>
      </c>
      <c r="J46" s="44" t="s">
        <v>10</v>
      </c>
      <c r="K46" s="498">
        <v>7.9</v>
      </c>
      <c r="L46" s="499">
        <v>7.3</v>
      </c>
      <c r="M46" s="44">
        <f>L46/K46*100</f>
        <v>92.405063291139228</v>
      </c>
      <c r="N46" s="705">
        <v>0.92</v>
      </c>
    </row>
    <row r="47" spans="1:144" s="62" customFormat="1" ht="25.5" customHeight="1">
      <c r="A47" s="98"/>
      <c r="B47" s="54"/>
      <c r="C47" s="52" t="s">
        <v>15</v>
      </c>
      <c r="D47" s="316"/>
      <c r="E47" s="243">
        <v>0</v>
      </c>
      <c r="F47" s="243">
        <v>0</v>
      </c>
      <c r="G47" s="332"/>
      <c r="H47" s="336"/>
      <c r="I47" s="14"/>
      <c r="J47" s="19"/>
      <c r="K47" s="208"/>
      <c r="L47" s="208"/>
      <c r="M47" s="376">
        <v>92.4</v>
      </c>
      <c r="N47" s="706">
        <v>0.92</v>
      </c>
      <c r="O47" s="232"/>
      <c r="P47" s="274"/>
      <c r="Q47" s="274"/>
      <c r="R47" s="274"/>
      <c r="S47" s="274"/>
      <c r="T47" s="274"/>
      <c r="U47" s="274"/>
      <c r="V47" s="274"/>
      <c r="W47" s="274"/>
      <c r="X47" s="274"/>
      <c r="Y47" s="274"/>
      <c r="Z47" s="274"/>
      <c r="AA47" s="274"/>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c r="CN47" s="107"/>
      <c r="CO47" s="107"/>
      <c r="CP47" s="107"/>
      <c r="CQ47" s="107"/>
      <c r="CR47" s="107"/>
      <c r="CS47" s="107"/>
      <c r="CT47" s="107"/>
      <c r="CU47" s="107"/>
      <c r="CV47" s="107"/>
      <c r="CW47" s="107"/>
      <c r="CX47" s="107"/>
      <c r="CY47" s="107"/>
      <c r="CZ47" s="107"/>
      <c r="DA47" s="107"/>
      <c r="DB47" s="107"/>
      <c r="DC47" s="107"/>
      <c r="DD47" s="107"/>
      <c r="DE47" s="107"/>
      <c r="DF47" s="107"/>
      <c r="DG47" s="107"/>
      <c r="DH47" s="107"/>
      <c r="DI47" s="107"/>
      <c r="DJ47" s="107"/>
      <c r="DK47" s="107"/>
      <c r="DL47" s="107"/>
      <c r="DM47" s="107"/>
      <c r="DN47" s="107"/>
      <c r="DO47" s="107"/>
      <c r="DP47" s="107"/>
      <c r="DQ47" s="107"/>
      <c r="DR47" s="107"/>
      <c r="DS47" s="107"/>
      <c r="DT47" s="107"/>
      <c r="DU47" s="107"/>
      <c r="DV47" s="107"/>
      <c r="DW47" s="107"/>
      <c r="DX47" s="107"/>
      <c r="DY47" s="107"/>
      <c r="DZ47" s="107"/>
      <c r="EA47" s="107"/>
      <c r="EB47" s="107"/>
      <c r="EC47" s="107"/>
      <c r="ED47" s="107"/>
      <c r="EE47" s="107"/>
      <c r="EF47" s="107"/>
      <c r="EG47" s="107"/>
      <c r="EH47" s="107"/>
      <c r="EI47" s="107"/>
      <c r="EJ47" s="107"/>
      <c r="EK47" s="107"/>
      <c r="EL47" s="107"/>
      <c r="EM47" s="107"/>
      <c r="EN47" s="107"/>
    </row>
    <row r="48" spans="1:144" s="62" customFormat="1" ht="25.5" customHeight="1">
      <c r="A48" s="98"/>
      <c r="B48" s="198" t="s">
        <v>333</v>
      </c>
      <c r="C48" s="774" t="s">
        <v>665</v>
      </c>
      <c r="D48" s="775"/>
      <c r="E48" s="775"/>
      <c r="F48" s="775"/>
      <c r="G48" s="775"/>
      <c r="H48" s="775"/>
      <c r="I48" s="775"/>
      <c r="J48" s="775"/>
      <c r="K48" s="775"/>
      <c r="L48" s="775"/>
      <c r="M48" s="775"/>
      <c r="N48" s="776"/>
      <c r="O48" s="232"/>
      <c r="P48" s="274"/>
      <c r="Q48" s="274"/>
      <c r="R48" s="274"/>
      <c r="S48" s="274"/>
      <c r="T48" s="274"/>
      <c r="U48" s="274"/>
      <c r="V48" s="274"/>
      <c r="W48" s="274"/>
      <c r="X48" s="274"/>
      <c r="Y48" s="274"/>
      <c r="Z48" s="274"/>
      <c r="AA48" s="274"/>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7"/>
      <c r="BR48" s="107"/>
      <c r="BS48" s="107"/>
      <c r="BT48" s="107"/>
      <c r="BU48" s="107"/>
      <c r="BV48" s="107"/>
      <c r="BW48" s="107"/>
      <c r="BX48" s="107"/>
      <c r="BY48" s="107"/>
      <c r="BZ48" s="107"/>
      <c r="CA48" s="107"/>
      <c r="CB48" s="107"/>
      <c r="CC48" s="107"/>
      <c r="CD48" s="107"/>
      <c r="CE48" s="107"/>
      <c r="CF48" s="107"/>
      <c r="CG48" s="107"/>
      <c r="CH48" s="107"/>
      <c r="CI48" s="107"/>
      <c r="CJ48" s="107"/>
      <c r="CK48" s="107"/>
      <c r="CL48" s="107"/>
      <c r="CM48" s="107"/>
      <c r="CN48" s="107"/>
      <c r="CO48" s="107"/>
      <c r="CP48" s="107"/>
      <c r="CQ48" s="107"/>
      <c r="CR48" s="107"/>
      <c r="CS48" s="107"/>
      <c r="CT48" s="107"/>
      <c r="CU48" s="107"/>
      <c r="CV48" s="107"/>
      <c r="CW48" s="107"/>
      <c r="CX48" s="107"/>
      <c r="CY48" s="107"/>
      <c r="CZ48" s="107"/>
      <c r="DA48" s="107"/>
      <c r="DB48" s="107"/>
      <c r="DC48" s="107"/>
      <c r="DD48" s="107"/>
      <c r="DE48" s="107"/>
      <c r="DF48" s="107"/>
      <c r="DG48" s="107"/>
      <c r="DH48" s="107"/>
      <c r="DI48" s="107"/>
      <c r="DJ48" s="107"/>
      <c r="DK48" s="107"/>
      <c r="DL48" s="107"/>
      <c r="DM48" s="107"/>
      <c r="DN48" s="107"/>
      <c r="DO48" s="107"/>
      <c r="DP48" s="107"/>
      <c r="DQ48" s="107"/>
      <c r="DR48" s="107"/>
      <c r="DS48" s="107"/>
      <c r="DT48" s="107"/>
      <c r="DU48" s="107"/>
      <c r="DV48" s="107"/>
      <c r="DW48" s="107"/>
      <c r="DX48" s="107"/>
      <c r="DY48" s="107"/>
      <c r="DZ48" s="107"/>
      <c r="EA48" s="107"/>
      <c r="EB48" s="107"/>
      <c r="EC48" s="107"/>
      <c r="ED48" s="107"/>
      <c r="EE48" s="107"/>
      <c r="EF48" s="107"/>
      <c r="EG48" s="107"/>
      <c r="EH48" s="107"/>
      <c r="EI48" s="107"/>
      <c r="EJ48" s="107"/>
      <c r="EK48" s="107"/>
      <c r="EL48" s="107"/>
      <c r="EM48" s="107"/>
      <c r="EN48" s="107"/>
    </row>
    <row r="49" spans="1:145" s="62" customFormat="1" ht="42.75" customHeight="1">
      <c r="A49" s="98"/>
      <c r="B49" s="7"/>
      <c r="C49" s="786" t="s">
        <v>661</v>
      </c>
      <c r="D49" s="787"/>
      <c r="E49" s="787"/>
      <c r="F49" s="787"/>
      <c r="G49" s="787"/>
      <c r="H49" s="787"/>
      <c r="I49" s="787"/>
      <c r="J49" s="787"/>
      <c r="K49" s="787"/>
      <c r="L49" s="788"/>
      <c r="M49" s="713"/>
      <c r="N49" s="714"/>
      <c r="O49" s="232"/>
      <c r="P49" s="274"/>
      <c r="Q49" s="274"/>
      <c r="R49" s="274"/>
      <c r="S49" s="274"/>
      <c r="T49" s="274"/>
      <c r="U49" s="274"/>
      <c r="V49" s="274"/>
      <c r="W49" s="274"/>
      <c r="X49" s="274"/>
      <c r="Y49" s="274"/>
      <c r="Z49" s="274"/>
      <c r="AA49" s="274"/>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7"/>
      <c r="BR49" s="107"/>
      <c r="BS49" s="107"/>
      <c r="BT49" s="107"/>
      <c r="BU49" s="107"/>
      <c r="BV49" s="107"/>
      <c r="BW49" s="107"/>
      <c r="BX49" s="107"/>
      <c r="BY49" s="107"/>
      <c r="BZ49" s="107"/>
      <c r="CA49" s="107"/>
      <c r="CB49" s="107"/>
      <c r="CC49" s="107"/>
      <c r="CD49" s="107"/>
      <c r="CE49" s="107"/>
      <c r="CF49" s="107"/>
      <c r="CG49" s="107"/>
      <c r="CH49" s="107"/>
      <c r="CI49" s="107"/>
      <c r="CJ49" s="107"/>
      <c r="CK49" s="107"/>
      <c r="CL49" s="107"/>
      <c r="CM49" s="107"/>
      <c r="CN49" s="107"/>
      <c r="CO49" s="107"/>
      <c r="CP49" s="107"/>
      <c r="CQ49" s="107"/>
      <c r="CR49" s="107"/>
      <c r="CS49" s="107"/>
      <c r="CT49" s="107"/>
      <c r="CU49" s="107"/>
      <c r="CV49" s="107"/>
      <c r="CW49" s="107"/>
      <c r="CX49" s="107"/>
      <c r="CY49" s="107"/>
      <c r="CZ49" s="107"/>
      <c r="DA49" s="107"/>
      <c r="DB49" s="107"/>
      <c r="DC49" s="107"/>
      <c r="DD49" s="107"/>
      <c r="DE49" s="107"/>
      <c r="DF49" s="107"/>
      <c r="DG49" s="107"/>
      <c r="DH49" s="107"/>
      <c r="DI49" s="107"/>
      <c r="DJ49" s="107"/>
      <c r="DK49" s="107"/>
      <c r="DL49" s="107"/>
      <c r="DM49" s="107"/>
      <c r="DN49" s="107"/>
      <c r="DO49" s="107"/>
      <c r="DP49" s="107"/>
      <c r="DQ49" s="107"/>
      <c r="DR49" s="107"/>
      <c r="DS49" s="107"/>
      <c r="DT49" s="107"/>
      <c r="DU49" s="107"/>
      <c r="DV49" s="107"/>
      <c r="DW49" s="107"/>
      <c r="DX49" s="107"/>
      <c r="DY49" s="107"/>
      <c r="DZ49" s="107"/>
      <c r="EA49" s="107"/>
      <c r="EB49" s="107"/>
      <c r="EC49" s="107"/>
      <c r="ED49" s="107"/>
      <c r="EE49" s="107"/>
      <c r="EF49" s="107"/>
      <c r="EG49" s="107"/>
      <c r="EH49" s="107"/>
      <c r="EI49" s="107"/>
      <c r="EJ49" s="107"/>
      <c r="EK49" s="107"/>
      <c r="EL49" s="107"/>
      <c r="EM49" s="107"/>
      <c r="EN49" s="107"/>
    </row>
    <row r="50" spans="1:145" s="62" customFormat="1" ht="42.75" customHeight="1">
      <c r="A50" s="98"/>
      <c r="B50" s="7"/>
      <c r="C50" s="786" t="s">
        <v>662</v>
      </c>
      <c r="D50" s="787"/>
      <c r="E50" s="787"/>
      <c r="F50" s="787"/>
      <c r="G50" s="787"/>
      <c r="H50" s="787"/>
      <c r="I50" s="787"/>
      <c r="J50" s="787"/>
      <c r="K50" s="787"/>
      <c r="L50" s="788"/>
      <c r="M50" s="713"/>
      <c r="N50" s="714"/>
      <c r="O50" s="232"/>
      <c r="P50" s="274"/>
      <c r="Q50" s="274"/>
      <c r="R50" s="274"/>
      <c r="S50" s="274"/>
      <c r="T50" s="274"/>
      <c r="U50" s="274"/>
      <c r="V50" s="274"/>
      <c r="W50" s="274"/>
      <c r="X50" s="274"/>
      <c r="Y50" s="274"/>
      <c r="Z50" s="274"/>
      <c r="AA50" s="274"/>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7"/>
      <c r="BR50" s="107"/>
      <c r="BS50" s="107"/>
      <c r="BT50" s="107"/>
      <c r="BU50" s="107"/>
      <c r="BV50" s="107"/>
      <c r="BW50" s="107"/>
      <c r="BX50" s="107"/>
      <c r="BY50" s="107"/>
      <c r="BZ50" s="107"/>
      <c r="CA50" s="107"/>
      <c r="CB50" s="107"/>
      <c r="CC50" s="107"/>
      <c r="CD50" s="107"/>
      <c r="CE50" s="107"/>
      <c r="CF50" s="107"/>
      <c r="CG50" s="107"/>
      <c r="CH50" s="107"/>
      <c r="CI50" s="107"/>
      <c r="CJ50" s="107"/>
      <c r="CK50" s="107"/>
      <c r="CL50" s="107"/>
      <c r="CM50" s="107"/>
      <c r="CN50" s="107"/>
      <c r="CO50" s="107"/>
      <c r="CP50" s="107"/>
      <c r="CQ50" s="107"/>
      <c r="CR50" s="107"/>
      <c r="CS50" s="107"/>
      <c r="CT50" s="107"/>
      <c r="CU50" s="107"/>
      <c r="CV50" s="107"/>
      <c r="CW50" s="107"/>
      <c r="CX50" s="107"/>
      <c r="CY50" s="107"/>
      <c r="CZ50" s="107"/>
      <c r="DA50" s="107"/>
      <c r="DB50" s="107"/>
      <c r="DC50" s="107"/>
      <c r="DD50" s="107"/>
      <c r="DE50" s="107"/>
      <c r="DF50" s="107"/>
      <c r="DG50" s="107"/>
      <c r="DH50" s="107"/>
      <c r="DI50" s="107"/>
      <c r="DJ50" s="107"/>
      <c r="DK50" s="107"/>
      <c r="DL50" s="107"/>
      <c r="DM50" s="107"/>
      <c r="DN50" s="107"/>
      <c r="DO50" s="107"/>
      <c r="DP50" s="107"/>
      <c r="DQ50" s="107"/>
      <c r="DR50" s="107"/>
      <c r="DS50" s="107"/>
      <c r="DT50" s="107"/>
      <c r="DU50" s="107"/>
      <c r="DV50" s="107"/>
      <c r="DW50" s="107"/>
      <c r="DX50" s="107"/>
      <c r="DY50" s="107"/>
      <c r="DZ50" s="107"/>
      <c r="EA50" s="107"/>
      <c r="EB50" s="107"/>
      <c r="EC50" s="107"/>
      <c r="ED50" s="107"/>
      <c r="EE50" s="107"/>
      <c r="EF50" s="107"/>
      <c r="EG50" s="107"/>
      <c r="EH50" s="107"/>
      <c r="EI50" s="107"/>
      <c r="EJ50" s="107"/>
      <c r="EK50" s="107"/>
      <c r="EL50" s="107"/>
      <c r="EM50" s="107"/>
      <c r="EN50" s="107"/>
    </row>
    <row r="51" spans="1:145" s="62" customFormat="1" ht="124.5" customHeight="1">
      <c r="A51" s="98"/>
      <c r="B51" s="8" t="s">
        <v>350</v>
      </c>
      <c r="C51" s="715" t="s">
        <v>663</v>
      </c>
      <c r="D51" s="31"/>
      <c r="E51" s="716">
        <v>1968790</v>
      </c>
      <c r="F51" s="716">
        <v>1968790</v>
      </c>
      <c r="G51" s="711">
        <f>F51/E51*100</f>
        <v>100</v>
      </c>
      <c r="H51" s="315">
        <f>G51/100</f>
        <v>1</v>
      </c>
      <c r="I51" s="722" t="s">
        <v>688</v>
      </c>
      <c r="J51" s="730"/>
      <c r="K51" s="725">
        <v>4</v>
      </c>
      <c r="L51" s="726">
        <v>2</v>
      </c>
      <c r="M51" s="717">
        <v>100</v>
      </c>
      <c r="N51" s="582">
        <v>1</v>
      </c>
      <c r="O51" s="232"/>
      <c r="P51" s="274"/>
      <c r="Q51" s="274"/>
      <c r="R51" s="274"/>
      <c r="S51" s="274"/>
      <c r="T51" s="274"/>
      <c r="U51" s="274"/>
      <c r="V51" s="274"/>
      <c r="W51" s="274"/>
      <c r="X51" s="274"/>
      <c r="Y51" s="274"/>
      <c r="Z51" s="274"/>
      <c r="AA51" s="274"/>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7"/>
      <c r="BR51" s="107"/>
      <c r="BS51" s="107"/>
      <c r="BT51" s="107"/>
      <c r="BU51" s="107"/>
      <c r="BV51" s="107"/>
      <c r="BW51" s="107"/>
      <c r="BX51" s="107"/>
      <c r="BY51" s="107"/>
      <c r="BZ51" s="107"/>
      <c r="CA51" s="107"/>
      <c r="CB51" s="107"/>
      <c r="CC51" s="107"/>
      <c r="CD51" s="107"/>
      <c r="CE51" s="107"/>
      <c r="CF51" s="107"/>
      <c r="CG51" s="107"/>
      <c r="CH51" s="107"/>
      <c r="CI51" s="107"/>
      <c r="CJ51" s="107"/>
      <c r="CK51" s="107"/>
      <c r="CL51" s="107"/>
      <c r="CM51" s="107"/>
      <c r="CN51" s="107"/>
      <c r="CO51" s="107"/>
      <c r="CP51" s="107"/>
      <c r="CQ51" s="107"/>
      <c r="CR51" s="107"/>
      <c r="CS51" s="107"/>
      <c r="CT51" s="107"/>
      <c r="CU51" s="107"/>
      <c r="CV51" s="107"/>
      <c r="CW51" s="107"/>
      <c r="CX51" s="107"/>
      <c r="CY51" s="107"/>
      <c r="CZ51" s="107"/>
      <c r="DA51" s="107"/>
      <c r="DB51" s="107"/>
      <c r="DC51" s="107"/>
      <c r="DD51" s="107"/>
      <c r="DE51" s="107"/>
      <c r="DF51" s="107"/>
      <c r="DG51" s="107"/>
      <c r="DH51" s="107"/>
      <c r="DI51" s="107"/>
      <c r="DJ51" s="107"/>
      <c r="DK51" s="107"/>
      <c r="DL51" s="107"/>
      <c r="DM51" s="107"/>
      <c r="DN51" s="107"/>
      <c r="DO51" s="107"/>
      <c r="DP51" s="107"/>
      <c r="DQ51" s="107"/>
      <c r="DR51" s="107"/>
      <c r="DS51" s="107"/>
      <c r="DT51" s="107"/>
      <c r="DU51" s="107"/>
      <c r="DV51" s="107"/>
      <c r="DW51" s="107"/>
      <c r="DX51" s="107"/>
      <c r="DY51" s="107"/>
      <c r="DZ51" s="107"/>
      <c r="EA51" s="107"/>
      <c r="EB51" s="107"/>
      <c r="EC51" s="107"/>
      <c r="ED51" s="107"/>
      <c r="EE51" s="107"/>
      <c r="EF51" s="107"/>
      <c r="EG51" s="107"/>
      <c r="EH51" s="107"/>
      <c r="EI51" s="107"/>
      <c r="EJ51" s="107"/>
      <c r="EK51" s="107"/>
      <c r="EL51" s="107"/>
      <c r="EM51" s="107"/>
      <c r="EN51" s="107"/>
    </row>
    <row r="52" spans="1:145" s="62" customFormat="1" ht="196.5" customHeight="1">
      <c r="A52" s="98"/>
      <c r="B52" s="8" t="s">
        <v>351</v>
      </c>
      <c r="C52" s="718" t="s">
        <v>664</v>
      </c>
      <c r="D52" s="31"/>
      <c r="E52" s="719">
        <v>1798000</v>
      </c>
      <c r="F52" s="719">
        <v>1798000</v>
      </c>
      <c r="G52" s="711">
        <f>F52/E52*100</f>
        <v>100</v>
      </c>
      <c r="H52" s="315">
        <v>1</v>
      </c>
      <c r="I52" s="722" t="s">
        <v>689</v>
      </c>
      <c r="J52" s="722"/>
      <c r="K52" s="725">
        <v>4</v>
      </c>
      <c r="L52" s="726">
        <v>3</v>
      </c>
      <c r="M52" s="717">
        <v>100</v>
      </c>
      <c r="N52" s="582">
        <v>1</v>
      </c>
      <c r="O52" s="232"/>
      <c r="P52" s="274"/>
      <c r="Q52" s="274"/>
      <c r="R52" s="274"/>
      <c r="S52" s="274"/>
      <c r="T52" s="274"/>
      <c r="U52" s="274"/>
      <c r="V52" s="274"/>
      <c r="W52" s="274"/>
      <c r="X52" s="274"/>
      <c r="Y52" s="274"/>
      <c r="Z52" s="274"/>
      <c r="AA52" s="274"/>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7"/>
      <c r="DV52" s="107"/>
      <c r="DW52" s="107"/>
      <c r="DX52" s="107"/>
      <c r="DY52" s="107"/>
      <c r="DZ52" s="107"/>
      <c r="EA52" s="107"/>
      <c r="EB52" s="107"/>
      <c r="EC52" s="107"/>
      <c r="ED52" s="107"/>
      <c r="EE52" s="107"/>
      <c r="EF52" s="107"/>
      <c r="EG52" s="107"/>
      <c r="EH52" s="107"/>
      <c r="EI52" s="107"/>
      <c r="EJ52" s="107"/>
      <c r="EK52" s="107"/>
      <c r="EL52" s="107"/>
      <c r="EM52" s="107"/>
      <c r="EN52" s="107"/>
    </row>
    <row r="53" spans="1:145" s="62" customFormat="1" ht="25.5" customHeight="1">
      <c r="A53" s="98"/>
      <c r="B53" s="63"/>
      <c r="C53" s="59" t="s">
        <v>16</v>
      </c>
      <c r="D53" s="73"/>
      <c r="E53" s="243">
        <f>SUM(E51:E52)</f>
        <v>3766790</v>
      </c>
      <c r="F53" s="243">
        <f>SUM(F51:F52)</f>
        <v>3766790</v>
      </c>
      <c r="G53" s="375">
        <f>F53/E53*100</f>
        <v>100</v>
      </c>
      <c r="H53" s="351">
        <v>1</v>
      </c>
      <c r="I53" s="65"/>
      <c r="J53" s="65"/>
      <c r="K53" s="210"/>
      <c r="L53" s="210"/>
      <c r="M53" s="377">
        <f>SUM(M51:M52)/2</f>
        <v>100</v>
      </c>
      <c r="N53" s="200">
        <f>M53/100</f>
        <v>1</v>
      </c>
      <c r="O53" s="232"/>
      <c r="P53" s="274"/>
      <c r="Q53" s="274"/>
      <c r="R53" s="274"/>
      <c r="S53" s="274"/>
      <c r="T53" s="274"/>
      <c r="U53" s="274"/>
      <c r="V53" s="274"/>
      <c r="W53" s="274"/>
      <c r="X53" s="274"/>
      <c r="Y53" s="274"/>
      <c r="Z53" s="274"/>
      <c r="AA53" s="274"/>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7"/>
      <c r="BR53" s="107"/>
      <c r="BS53" s="107"/>
      <c r="BT53" s="107"/>
      <c r="BU53" s="107"/>
      <c r="BV53" s="107"/>
      <c r="BW53" s="107"/>
      <c r="BX53" s="107"/>
      <c r="BY53" s="107"/>
      <c r="BZ53" s="107"/>
      <c r="CA53" s="107"/>
      <c r="CB53" s="107"/>
      <c r="CC53" s="107"/>
      <c r="CD53" s="107"/>
      <c r="CE53" s="107"/>
      <c r="CF53" s="107"/>
      <c r="CG53" s="107"/>
      <c r="CH53" s="107"/>
      <c r="CI53" s="107"/>
      <c r="CJ53" s="107"/>
      <c r="CK53" s="107"/>
      <c r="CL53" s="107"/>
      <c r="CM53" s="107"/>
      <c r="CN53" s="107"/>
      <c r="CO53" s="107"/>
      <c r="CP53" s="107"/>
      <c r="CQ53" s="107"/>
      <c r="CR53" s="107"/>
      <c r="CS53" s="107"/>
      <c r="CT53" s="107"/>
      <c r="CU53" s="107"/>
      <c r="CV53" s="107"/>
      <c r="CW53" s="107"/>
      <c r="CX53" s="107"/>
      <c r="CY53" s="107"/>
      <c r="CZ53" s="107"/>
      <c r="DA53" s="107"/>
      <c r="DB53" s="107"/>
      <c r="DC53" s="107"/>
      <c r="DD53" s="107"/>
      <c r="DE53" s="107"/>
      <c r="DF53" s="107"/>
      <c r="DG53" s="107"/>
      <c r="DH53" s="107"/>
      <c r="DI53" s="107"/>
      <c r="DJ53" s="107"/>
      <c r="DK53" s="107"/>
      <c r="DL53" s="107"/>
      <c r="DM53" s="107"/>
      <c r="DN53" s="107"/>
      <c r="DO53" s="107"/>
      <c r="DP53" s="107"/>
      <c r="DQ53" s="107"/>
      <c r="DR53" s="107"/>
      <c r="DS53" s="107"/>
      <c r="DT53" s="107"/>
      <c r="DU53" s="107"/>
      <c r="DV53" s="107"/>
      <c r="DW53" s="107"/>
      <c r="DX53" s="107"/>
      <c r="DY53" s="107"/>
      <c r="DZ53" s="107"/>
      <c r="EA53" s="107"/>
      <c r="EB53" s="107"/>
      <c r="EC53" s="107"/>
      <c r="ED53" s="107"/>
      <c r="EE53" s="107"/>
      <c r="EF53" s="107"/>
      <c r="EG53" s="107"/>
      <c r="EH53" s="107"/>
      <c r="EI53" s="107"/>
      <c r="EJ53" s="107"/>
      <c r="EK53" s="107"/>
      <c r="EL53" s="107"/>
      <c r="EM53" s="107"/>
      <c r="EN53" s="107"/>
    </row>
    <row r="54" spans="1:145" s="55" customFormat="1" ht="27.75" customHeight="1">
      <c r="A54" s="688"/>
      <c r="B54" s="683" t="s">
        <v>334</v>
      </c>
      <c r="C54" s="742" t="s">
        <v>648</v>
      </c>
      <c r="D54" s="743"/>
      <c r="E54" s="743"/>
      <c r="F54" s="743"/>
      <c r="G54" s="743"/>
      <c r="H54" s="743"/>
      <c r="I54" s="743"/>
      <c r="J54" s="743"/>
      <c r="K54" s="743"/>
      <c r="L54" s="743"/>
      <c r="M54" s="806"/>
      <c r="N54" s="530"/>
      <c r="O54" s="569"/>
      <c r="P54" s="49"/>
      <c r="Q54" s="49"/>
      <c r="R54" s="49"/>
      <c r="S54" s="49"/>
      <c r="T54" s="49"/>
      <c r="U54" s="49"/>
      <c r="V54" s="49"/>
      <c r="W54" s="49"/>
      <c r="X54" s="49"/>
      <c r="Y54" s="49"/>
      <c r="Z54" s="49"/>
      <c r="AA54" s="49"/>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c r="CE54" s="61"/>
      <c r="CF54" s="61"/>
      <c r="CG54" s="61"/>
      <c r="CH54" s="61"/>
      <c r="CI54" s="61"/>
      <c r="CJ54" s="61"/>
      <c r="CK54" s="61"/>
      <c r="CL54" s="61"/>
      <c r="CM54" s="61"/>
      <c r="CN54" s="61"/>
      <c r="CO54" s="61"/>
      <c r="CP54" s="61"/>
      <c r="CQ54" s="61"/>
      <c r="CR54" s="61"/>
      <c r="CS54" s="61"/>
      <c r="CT54" s="61"/>
      <c r="CU54" s="61"/>
      <c r="CV54" s="61"/>
      <c r="CW54" s="61"/>
      <c r="CX54" s="61"/>
      <c r="CY54" s="61"/>
      <c r="CZ54" s="61"/>
      <c r="DA54" s="61"/>
      <c r="DB54" s="61"/>
      <c r="DC54" s="61"/>
      <c r="DD54" s="61"/>
      <c r="DE54" s="61"/>
      <c r="DF54" s="61"/>
      <c r="DG54" s="61"/>
      <c r="DH54" s="61"/>
      <c r="DI54" s="61"/>
      <c r="DJ54" s="61"/>
      <c r="DK54" s="61"/>
      <c r="DL54" s="61"/>
      <c r="DM54" s="61"/>
      <c r="DN54" s="61"/>
      <c r="DO54" s="61"/>
      <c r="DP54" s="61"/>
      <c r="DQ54" s="61"/>
      <c r="DR54" s="61"/>
      <c r="DS54" s="61"/>
      <c r="DT54" s="61"/>
      <c r="DU54" s="61"/>
      <c r="DV54" s="61"/>
      <c r="DW54" s="61"/>
      <c r="DX54" s="61"/>
      <c r="DY54" s="61"/>
      <c r="DZ54" s="61"/>
      <c r="EA54" s="61"/>
      <c r="EB54" s="61"/>
      <c r="EC54" s="61"/>
      <c r="ED54" s="61"/>
      <c r="EE54" s="61"/>
      <c r="EF54" s="61"/>
      <c r="EG54" s="61"/>
      <c r="EH54" s="61"/>
      <c r="EI54" s="61"/>
      <c r="EJ54" s="61"/>
      <c r="EK54" s="61"/>
      <c r="EL54" s="61"/>
      <c r="EM54" s="61"/>
      <c r="EN54" s="61"/>
    </row>
    <row r="55" spans="1:145" s="56" customFormat="1" ht="21" customHeight="1">
      <c r="A55" s="688"/>
      <c r="B55" s="684"/>
      <c r="C55" s="771" t="s">
        <v>96</v>
      </c>
      <c r="D55" s="772"/>
      <c r="E55" s="772"/>
      <c r="F55" s="772"/>
      <c r="G55" s="772"/>
      <c r="H55" s="772"/>
      <c r="I55" s="772"/>
      <c r="J55" s="772"/>
      <c r="K55" s="772"/>
      <c r="L55" s="772"/>
      <c r="M55" s="772"/>
      <c r="N55" s="773"/>
      <c r="O55" s="569"/>
      <c r="P55" s="49"/>
      <c r="Q55" s="49"/>
      <c r="R55" s="49"/>
      <c r="S55" s="49"/>
      <c r="T55" s="49"/>
      <c r="U55" s="49"/>
      <c r="V55" s="49"/>
      <c r="W55" s="49"/>
      <c r="X55" s="49"/>
      <c r="Y55" s="49"/>
      <c r="Z55" s="49"/>
      <c r="AA55" s="49"/>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61"/>
      <c r="CO55" s="61"/>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c r="DQ55" s="61"/>
      <c r="DR55" s="61"/>
      <c r="DS55" s="61"/>
      <c r="DT55" s="61"/>
      <c r="DU55" s="61"/>
      <c r="DV55" s="61"/>
      <c r="DW55" s="61"/>
      <c r="DX55" s="61"/>
      <c r="DY55" s="61"/>
      <c r="DZ55" s="61"/>
      <c r="EA55" s="61"/>
      <c r="EB55" s="61"/>
      <c r="EC55" s="61"/>
      <c r="ED55" s="61"/>
      <c r="EE55" s="61"/>
      <c r="EF55" s="61"/>
      <c r="EG55" s="61"/>
      <c r="EH55" s="61"/>
      <c r="EI55" s="61"/>
      <c r="EJ55" s="61"/>
      <c r="EK55" s="61"/>
      <c r="EL55" s="61"/>
      <c r="EM55" s="61"/>
      <c r="EN55" s="61"/>
    </row>
    <row r="56" spans="1:145" s="56" customFormat="1" ht="31.5" customHeight="1">
      <c r="A56" s="688"/>
      <c r="B56" s="684"/>
      <c r="C56" s="771" t="s">
        <v>93</v>
      </c>
      <c r="D56" s="772"/>
      <c r="E56" s="772"/>
      <c r="F56" s="772"/>
      <c r="G56" s="772"/>
      <c r="H56" s="772"/>
      <c r="I56" s="772"/>
      <c r="J56" s="772"/>
      <c r="K56" s="772"/>
      <c r="L56" s="772"/>
      <c r="M56" s="772"/>
      <c r="N56" s="773"/>
      <c r="O56" s="569"/>
      <c r="P56" s="49"/>
      <c r="Q56" s="49"/>
      <c r="R56" s="49"/>
      <c r="S56" s="49"/>
      <c r="T56" s="49"/>
      <c r="U56" s="49"/>
      <c r="V56" s="49"/>
      <c r="W56" s="49"/>
      <c r="X56" s="49"/>
      <c r="Y56" s="49"/>
      <c r="Z56" s="49"/>
      <c r="AA56" s="49"/>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c r="DQ56" s="61"/>
      <c r="DR56" s="61"/>
      <c r="DS56" s="61"/>
      <c r="DT56" s="61"/>
      <c r="DU56" s="61"/>
      <c r="DV56" s="61"/>
      <c r="DW56" s="61"/>
      <c r="DX56" s="61"/>
      <c r="DY56" s="61"/>
      <c r="DZ56" s="61"/>
      <c r="EA56" s="61"/>
      <c r="EB56" s="61"/>
      <c r="EC56" s="61"/>
      <c r="ED56" s="61"/>
      <c r="EE56" s="61"/>
      <c r="EF56" s="61"/>
      <c r="EG56" s="61"/>
      <c r="EH56" s="61"/>
      <c r="EI56" s="61"/>
      <c r="EJ56" s="61"/>
      <c r="EK56" s="61"/>
      <c r="EL56" s="61"/>
      <c r="EM56" s="61"/>
      <c r="EN56" s="61"/>
    </row>
    <row r="57" spans="1:145" s="56" customFormat="1" ht="50.25" customHeight="1" thickBot="1">
      <c r="A57" s="688"/>
      <c r="B57" s="685"/>
      <c r="C57" s="800" t="s">
        <v>94</v>
      </c>
      <c r="D57" s="801"/>
      <c r="E57" s="801"/>
      <c r="F57" s="801"/>
      <c r="G57" s="801"/>
      <c r="H57" s="801"/>
      <c r="I57" s="801"/>
      <c r="J57" s="801"/>
      <c r="K57" s="801"/>
      <c r="L57" s="801"/>
      <c r="M57" s="801"/>
      <c r="N57" s="802"/>
      <c r="O57" s="569"/>
      <c r="P57" s="49"/>
      <c r="Q57" s="49"/>
      <c r="R57" s="49"/>
      <c r="S57" s="49"/>
      <c r="T57" s="49"/>
      <c r="U57" s="49"/>
      <c r="V57" s="49"/>
      <c r="W57" s="49"/>
      <c r="X57" s="49"/>
      <c r="Y57" s="49"/>
      <c r="Z57" s="49"/>
      <c r="AA57" s="49"/>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c r="DQ57" s="61"/>
      <c r="DR57" s="61"/>
      <c r="DS57" s="61"/>
      <c r="DT57" s="61"/>
      <c r="DU57" s="61"/>
      <c r="DV57" s="61"/>
      <c r="DW57" s="61"/>
      <c r="DX57" s="61"/>
      <c r="DY57" s="61"/>
      <c r="DZ57" s="61"/>
      <c r="EA57" s="61"/>
      <c r="EB57" s="61"/>
      <c r="EC57" s="61"/>
      <c r="ED57" s="61"/>
      <c r="EE57" s="61"/>
      <c r="EF57" s="61"/>
      <c r="EG57" s="61"/>
      <c r="EH57" s="61"/>
      <c r="EI57" s="61"/>
      <c r="EJ57" s="61"/>
      <c r="EK57" s="61"/>
      <c r="EL57" s="61"/>
      <c r="EM57" s="61"/>
      <c r="EN57" s="61"/>
    </row>
    <row r="58" spans="1:145" s="57" customFormat="1" ht="112.5" customHeight="1">
      <c r="A58" s="689"/>
      <c r="B58" s="686" t="s">
        <v>666</v>
      </c>
      <c r="C58" s="504" t="s">
        <v>409</v>
      </c>
      <c r="D58" s="31"/>
      <c r="E58" s="505">
        <v>639900</v>
      </c>
      <c r="F58" s="505">
        <v>639900</v>
      </c>
      <c r="G58" s="42">
        <f t="shared" ref="G58:G64" si="5">(F58/E58)*100</f>
        <v>100</v>
      </c>
      <c r="H58" s="344">
        <f>G58/100</f>
        <v>1</v>
      </c>
      <c r="I58" s="722" t="s">
        <v>690</v>
      </c>
      <c r="J58" s="722"/>
      <c r="K58" s="723">
        <v>5</v>
      </c>
      <c r="L58" s="724">
        <v>5</v>
      </c>
      <c r="M58" s="126">
        <f t="shared" ref="M58:M61" si="6">L58/K58*100</f>
        <v>100</v>
      </c>
      <c r="N58" s="360">
        <f t="shared" ref="N58:N65" si="7">M58/100</f>
        <v>1</v>
      </c>
      <c r="O58" s="569"/>
      <c r="P58" s="49"/>
      <c r="Q58" s="49"/>
      <c r="R58" s="49"/>
      <c r="S58" s="49"/>
      <c r="T58" s="49"/>
      <c r="U58" s="49"/>
      <c r="V58" s="49"/>
      <c r="W58" s="49"/>
      <c r="X58" s="49"/>
      <c r="Y58" s="49"/>
      <c r="Z58" s="49"/>
      <c r="AA58" s="49"/>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c r="DQ58" s="61"/>
      <c r="DR58" s="61"/>
      <c r="DS58" s="61"/>
      <c r="DT58" s="61"/>
      <c r="DU58" s="61"/>
      <c r="DV58" s="61"/>
      <c r="DW58" s="61"/>
      <c r="DX58" s="61"/>
      <c r="DY58" s="61"/>
      <c r="DZ58" s="61"/>
      <c r="EA58" s="61"/>
      <c r="EB58" s="61"/>
      <c r="EC58" s="61"/>
      <c r="ED58" s="61"/>
      <c r="EE58" s="61"/>
      <c r="EF58" s="61"/>
      <c r="EG58" s="61"/>
      <c r="EH58" s="61"/>
      <c r="EI58" s="61"/>
      <c r="EJ58" s="61"/>
      <c r="EK58" s="61"/>
      <c r="EL58" s="61"/>
      <c r="EM58" s="61"/>
      <c r="EN58" s="61"/>
      <c r="EO58" s="112"/>
    </row>
    <row r="59" spans="1:145" s="57" customFormat="1" ht="129" customHeight="1">
      <c r="A59" s="689"/>
      <c r="B59" s="686" t="s">
        <v>667</v>
      </c>
      <c r="C59" s="501" t="s">
        <v>408</v>
      </c>
      <c r="D59" s="31"/>
      <c r="E59" s="506">
        <v>5650125.0499999998</v>
      </c>
      <c r="F59" s="506">
        <v>5650049.8399999999</v>
      </c>
      <c r="G59" s="42">
        <f t="shared" si="5"/>
        <v>99.998668879018879</v>
      </c>
      <c r="H59" s="344">
        <f t="shared" ref="H59:H64" si="8">G59/100</f>
        <v>0.99998668879018882</v>
      </c>
      <c r="I59" s="722" t="s">
        <v>691</v>
      </c>
      <c r="J59" s="722"/>
      <c r="K59" s="723">
        <v>5</v>
      </c>
      <c r="L59" s="724">
        <v>5</v>
      </c>
      <c r="M59" s="126">
        <f t="shared" si="6"/>
        <v>100</v>
      </c>
      <c r="N59" s="360">
        <f t="shared" si="7"/>
        <v>1</v>
      </c>
      <c r="O59" s="569"/>
      <c r="P59" s="49"/>
      <c r="Q59" s="49"/>
      <c r="R59" s="49"/>
      <c r="S59" s="49"/>
      <c r="T59" s="49"/>
      <c r="U59" s="49"/>
      <c r="V59" s="49"/>
      <c r="W59" s="49"/>
      <c r="X59" s="49"/>
      <c r="Y59" s="49"/>
      <c r="Z59" s="49"/>
      <c r="AA59" s="49"/>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c r="DT59" s="61"/>
      <c r="DU59" s="61"/>
      <c r="DV59" s="61"/>
      <c r="DW59" s="61"/>
      <c r="DX59" s="61"/>
      <c r="DY59" s="61"/>
      <c r="DZ59" s="61"/>
      <c r="EA59" s="61"/>
      <c r="EB59" s="61"/>
      <c r="EC59" s="61"/>
      <c r="ED59" s="61"/>
      <c r="EE59" s="61"/>
      <c r="EF59" s="61"/>
      <c r="EG59" s="61"/>
      <c r="EH59" s="61"/>
      <c r="EI59" s="61"/>
      <c r="EJ59" s="61"/>
      <c r="EK59" s="61"/>
      <c r="EL59" s="61"/>
      <c r="EM59" s="61"/>
      <c r="EN59" s="61"/>
      <c r="EO59" s="112"/>
    </row>
    <row r="60" spans="1:145" s="57" customFormat="1" ht="66" customHeight="1">
      <c r="A60" s="689"/>
      <c r="B60" s="686" t="s">
        <v>668</v>
      </c>
      <c r="C60" s="502" t="s">
        <v>407</v>
      </c>
      <c r="D60" s="31"/>
      <c r="E60" s="506">
        <v>40000</v>
      </c>
      <c r="F60" s="506">
        <v>40000</v>
      </c>
      <c r="G60" s="42">
        <f t="shared" si="5"/>
        <v>100</v>
      </c>
      <c r="H60" s="344">
        <f t="shared" si="8"/>
        <v>1</v>
      </c>
      <c r="I60" s="722" t="s">
        <v>692</v>
      </c>
      <c r="J60" s="722"/>
      <c r="K60" s="723">
        <v>5</v>
      </c>
      <c r="L60" s="724">
        <v>5</v>
      </c>
      <c r="M60" s="126">
        <f t="shared" si="6"/>
        <v>100</v>
      </c>
      <c r="N60" s="360">
        <f t="shared" si="7"/>
        <v>1</v>
      </c>
      <c r="O60" s="569"/>
      <c r="P60" s="49"/>
      <c r="Q60" s="49"/>
      <c r="R60" s="49"/>
      <c r="S60" s="49"/>
      <c r="T60" s="49"/>
      <c r="U60" s="49"/>
      <c r="V60" s="49"/>
      <c r="W60" s="49"/>
      <c r="X60" s="49"/>
      <c r="Y60" s="49"/>
      <c r="Z60" s="49"/>
      <c r="AA60" s="49"/>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c r="DU60" s="61"/>
      <c r="DV60" s="61"/>
      <c r="DW60" s="61"/>
      <c r="DX60" s="61"/>
      <c r="DY60" s="61"/>
      <c r="DZ60" s="61"/>
      <c r="EA60" s="61"/>
      <c r="EB60" s="61"/>
      <c r="EC60" s="61"/>
      <c r="ED60" s="61"/>
      <c r="EE60" s="61"/>
      <c r="EF60" s="61"/>
      <c r="EG60" s="61"/>
      <c r="EH60" s="61"/>
      <c r="EI60" s="61"/>
      <c r="EJ60" s="61"/>
      <c r="EK60" s="61"/>
      <c r="EL60" s="61"/>
      <c r="EM60" s="61"/>
      <c r="EN60" s="61"/>
      <c r="EO60" s="112"/>
    </row>
    <row r="61" spans="1:145" s="57" customFormat="1" ht="93.75" customHeight="1">
      <c r="A61" s="689"/>
      <c r="B61" s="686" t="s">
        <v>669</v>
      </c>
      <c r="C61" s="501" t="s">
        <v>404</v>
      </c>
      <c r="D61" s="31"/>
      <c r="E61" s="506">
        <v>11394546.76</v>
      </c>
      <c r="F61" s="506">
        <v>11376229.58</v>
      </c>
      <c r="G61" s="42">
        <f t="shared" si="5"/>
        <v>99.839246085115889</v>
      </c>
      <c r="H61" s="344">
        <f t="shared" si="8"/>
        <v>0.99839246085115885</v>
      </c>
      <c r="I61" s="722" t="s">
        <v>693</v>
      </c>
      <c r="J61" s="722"/>
      <c r="K61" s="723">
        <v>5</v>
      </c>
      <c r="L61" s="724">
        <v>5</v>
      </c>
      <c r="M61" s="126">
        <f t="shared" si="6"/>
        <v>100</v>
      </c>
      <c r="N61" s="360">
        <f t="shared" si="7"/>
        <v>1</v>
      </c>
      <c r="O61" s="569"/>
      <c r="P61" s="49"/>
      <c r="Q61" s="49"/>
      <c r="R61" s="49"/>
      <c r="S61" s="49"/>
      <c r="T61" s="49"/>
      <c r="U61" s="49"/>
      <c r="V61" s="49"/>
      <c r="W61" s="49"/>
      <c r="X61" s="49"/>
      <c r="Y61" s="49"/>
      <c r="Z61" s="49"/>
      <c r="AA61" s="49"/>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c r="EO61" s="112"/>
    </row>
    <row r="62" spans="1:145" s="57" customFormat="1" ht="66" customHeight="1">
      <c r="A62" s="689"/>
      <c r="B62" s="686" t="s">
        <v>670</v>
      </c>
      <c r="C62" s="501" t="s">
        <v>406</v>
      </c>
      <c r="D62" s="31"/>
      <c r="E62" s="506">
        <v>1646100</v>
      </c>
      <c r="F62" s="506">
        <v>1641160.06</v>
      </c>
      <c r="G62" s="42">
        <f t="shared" si="5"/>
        <v>99.699900370572863</v>
      </c>
      <c r="H62" s="344">
        <f t="shared" si="8"/>
        <v>0.99699900370572858</v>
      </c>
      <c r="I62" s="41"/>
      <c r="J62" s="42"/>
      <c r="K62" s="499"/>
      <c r="L62" s="499"/>
      <c r="M62" s="126"/>
      <c r="N62" s="360"/>
      <c r="O62" s="569"/>
      <c r="P62" s="49"/>
      <c r="Q62" s="49"/>
      <c r="R62" s="49"/>
      <c r="S62" s="49"/>
      <c r="T62" s="49"/>
      <c r="U62" s="49"/>
      <c r="V62" s="49"/>
      <c r="W62" s="49"/>
      <c r="X62" s="49"/>
      <c r="Y62" s="49"/>
      <c r="Z62" s="49"/>
      <c r="AA62" s="49"/>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c r="DU62" s="61"/>
      <c r="DV62" s="61"/>
      <c r="DW62" s="61"/>
      <c r="DX62" s="61"/>
      <c r="DY62" s="61"/>
      <c r="DZ62" s="61"/>
      <c r="EA62" s="61"/>
      <c r="EB62" s="61"/>
      <c r="EC62" s="61"/>
      <c r="ED62" s="61"/>
      <c r="EE62" s="61"/>
      <c r="EF62" s="61"/>
      <c r="EG62" s="61"/>
      <c r="EH62" s="61"/>
      <c r="EI62" s="61"/>
      <c r="EJ62" s="61"/>
      <c r="EK62" s="61"/>
      <c r="EL62" s="61"/>
      <c r="EM62" s="61"/>
      <c r="EN62" s="61"/>
      <c r="EO62" s="112"/>
    </row>
    <row r="63" spans="1:145" s="57" customFormat="1" ht="89.25" customHeight="1">
      <c r="A63" s="689"/>
      <c r="B63" s="686" t="s">
        <v>671</v>
      </c>
      <c r="C63" s="501" t="s">
        <v>405</v>
      </c>
      <c r="D63" s="31"/>
      <c r="E63" s="506">
        <v>3214553.5</v>
      </c>
      <c r="F63" s="506">
        <v>3173798.49</v>
      </c>
      <c r="G63" s="42">
        <f t="shared" si="5"/>
        <v>98.732171979716625</v>
      </c>
      <c r="H63" s="344">
        <f t="shared" si="8"/>
        <v>0.98732171979716621</v>
      </c>
      <c r="I63" s="41"/>
      <c r="J63" s="42"/>
      <c r="K63" s="499"/>
      <c r="L63" s="499"/>
      <c r="M63" s="126"/>
      <c r="N63" s="360"/>
      <c r="O63" s="569"/>
      <c r="P63" s="49"/>
      <c r="Q63" s="49"/>
      <c r="R63" s="49"/>
      <c r="S63" s="49"/>
      <c r="T63" s="49"/>
      <c r="U63" s="49"/>
      <c r="V63" s="49"/>
      <c r="W63" s="49"/>
      <c r="X63" s="49"/>
      <c r="Y63" s="49"/>
      <c r="Z63" s="49"/>
      <c r="AA63" s="49"/>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c r="EE63" s="61"/>
      <c r="EF63" s="61"/>
      <c r="EG63" s="61"/>
      <c r="EH63" s="61"/>
      <c r="EI63" s="61"/>
      <c r="EJ63" s="61"/>
      <c r="EK63" s="61"/>
      <c r="EL63" s="61"/>
      <c r="EM63" s="61"/>
      <c r="EN63" s="61"/>
      <c r="EO63" s="112"/>
    </row>
    <row r="64" spans="1:145" s="57" customFormat="1" ht="78.75" customHeight="1">
      <c r="A64" s="689"/>
      <c r="B64" s="686" t="s">
        <v>672</v>
      </c>
      <c r="C64" s="501" t="s">
        <v>493</v>
      </c>
      <c r="D64" s="31"/>
      <c r="E64" s="506">
        <v>110000</v>
      </c>
      <c r="F64" s="506">
        <v>110000</v>
      </c>
      <c r="G64" s="42">
        <f t="shared" si="5"/>
        <v>100</v>
      </c>
      <c r="H64" s="344">
        <f t="shared" si="8"/>
        <v>1</v>
      </c>
      <c r="I64" s="41"/>
      <c r="J64" s="42"/>
      <c r="K64" s="499"/>
      <c r="L64" s="499"/>
      <c r="M64" s="126"/>
      <c r="N64" s="360"/>
      <c r="O64" s="569"/>
      <c r="P64" s="49"/>
      <c r="Q64" s="49"/>
      <c r="R64" s="49"/>
      <c r="S64" s="49"/>
      <c r="T64" s="49"/>
      <c r="U64" s="49"/>
      <c r="V64" s="49"/>
      <c r="W64" s="49"/>
      <c r="X64" s="49"/>
      <c r="Y64" s="49"/>
      <c r="Z64" s="49"/>
      <c r="AA64" s="49"/>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c r="EE64" s="61"/>
      <c r="EF64" s="61"/>
      <c r="EG64" s="61"/>
      <c r="EH64" s="61"/>
      <c r="EI64" s="61"/>
      <c r="EJ64" s="61"/>
      <c r="EK64" s="61"/>
      <c r="EL64" s="61"/>
      <c r="EM64" s="61"/>
      <c r="EN64" s="61"/>
      <c r="EO64" s="112"/>
    </row>
    <row r="65" spans="1:145" s="47" customFormat="1" ht="24" customHeight="1">
      <c r="A65" s="688"/>
      <c r="B65" s="687"/>
      <c r="C65" s="59" t="s">
        <v>95</v>
      </c>
      <c r="D65" s="318"/>
      <c r="E65" s="378">
        <f>SUM(E58:E64)</f>
        <v>22695225.309999999</v>
      </c>
      <c r="F65" s="378">
        <f>SUM(F58:F64)</f>
        <v>22631137.969999999</v>
      </c>
      <c r="G65" s="74">
        <f>F65/E65*100</f>
        <v>99.717617520317091</v>
      </c>
      <c r="H65" s="390">
        <f>G65/100</f>
        <v>0.99717617520317092</v>
      </c>
      <c r="I65" s="48"/>
      <c r="J65" s="46"/>
      <c r="K65" s="211"/>
      <c r="L65" s="211"/>
      <c r="M65" s="376">
        <f>SUM(M58:M61)/4</f>
        <v>100</v>
      </c>
      <c r="N65" s="389">
        <f t="shared" si="7"/>
        <v>1</v>
      </c>
      <c r="O65" s="569"/>
      <c r="P65" s="49"/>
      <c r="Q65" s="49"/>
      <c r="R65" s="49"/>
      <c r="S65" s="49"/>
      <c r="T65" s="49"/>
      <c r="U65" s="49"/>
      <c r="V65" s="49"/>
      <c r="W65" s="49"/>
      <c r="X65" s="49"/>
      <c r="Y65" s="49"/>
      <c r="Z65" s="49"/>
      <c r="AA65" s="49"/>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c r="EE65" s="61"/>
      <c r="EF65" s="61"/>
      <c r="EG65" s="61"/>
      <c r="EH65" s="61"/>
      <c r="EI65" s="61"/>
      <c r="EJ65" s="61"/>
      <c r="EK65" s="61"/>
      <c r="EL65" s="61"/>
      <c r="EM65" s="61"/>
      <c r="EN65" s="61"/>
      <c r="EO65" s="182"/>
    </row>
    <row r="66" spans="1:145" s="379" customFormat="1" ht="39" customHeight="1">
      <c r="B66" s="380"/>
      <c r="C66" s="381" t="s">
        <v>352</v>
      </c>
      <c r="D66" s="380"/>
      <c r="E66" s="382">
        <f>E40+E53+E65</f>
        <v>414932115.22000003</v>
      </c>
      <c r="F66" s="382">
        <f>F40+F53+F65</f>
        <v>409212021.82000005</v>
      </c>
      <c r="G66" s="387">
        <f>F66/E66*100</f>
        <v>98.621438738968862</v>
      </c>
      <c r="H66" s="388">
        <f>G66/100</f>
        <v>0.98621438738968858</v>
      </c>
      <c r="I66" s="744" t="s">
        <v>470</v>
      </c>
      <c r="J66" s="745"/>
      <c r="K66" s="745"/>
      <c r="L66" s="745"/>
      <c r="M66" s="391">
        <v>0.97</v>
      </c>
      <c r="N66" s="386">
        <v>0.9</v>
      </c>
      <c r="O66" s="570"/>
      <c r="P66" s="384"/>
      <c r="Q66" s="384"/>
      <c r="R66" s="384"/>
      <c r="S66" s="384"/>
      <c r="T66" s="384"/>
      <c r="U66" s="384"/>
      <c r="V66" s="384"/>
      <c r="W66" s="384"/>
      <c r="X66" s="384"/>
      <c r="Y66" s="384"/>
      <c r="Z66" s="384"/>
      <c r="AA66" s="384"/>
      <c r="AB66" s="385"/>
      <c r="AC66" s="385"/>
      <c r="AD66" s="385"/>
      <c r="AE66" s="385"/>
      <c r="AF66" s="385"/>
      <c r="AG66" s="385"/>
      <c r="AH66" s="385"/>
      <c r="AI66" s="385"/>
      <c r="AJ66" s="385"/>
      <c r="AK66" s="385"/>
      <c r="AL66" s="385"/>
      <c r="AM66" s="385"/>
      <c r="AN66" s="385"/>
      <c r="AO66" s="385"/>
      <c r="AP66" s="385"/>
      <c r="AQ66" s="385"/>
      <c r="AR66" s="385"/>
      <c r="AS66" s="385"/>
      <c r="AT66" s="385"/>
      <c r="AU66" s="385"/>
      <c r="AV66" s="385"/>
      <c r="AW66" s="385"/>
      <c r="AX66" s="385"/>
      <c r="AY66" s="385"/>
      <c r="AZ66" s="385"/>
      <c r="BA66" s="385"/>
      <c r="BB66" s="385"/>
      <c r="BC66" s="385"/>
      <c r="BD66" s="385"/>
      <c r="BE66" s="385"/>
      <c r="BF66" s="385"/>
      <c r="BG66" s="385"/>
      <c r="BH66" s="385"/>
      <c r="BI66" s="385"/>
      <c r="BJ66" s="385"/>
      <c r="BK66" s="385"/>
      <c r="BL66" s="385"/>
      <c r="BM66" s="385"/>
      <c r="BN66" s="385"/>
      <c r="BO66" s="385"/>
      <c r="BP66" s="385"/>
      <c r="BQ66" s="385"/>
      <c r="BR66" s="385"/>
      <c r="BS66" s="385"/>
      <c r="BT66" s="385"/>
      <c r="BU66" s="385"/>
      <c r="BV66" s="385"/>
      <c r="BW66" s="385"/>
      <c r="BX66" s="385"/>
      <c r="BY66" s="385"/>
      <c r="BZ66" s="385"/>
      <c r="CA66" s="385"/>
      <c r="CB66" s="385"/>
      <c r="CC66" s="385"/>
      <c r="CD66" s="385"/>
      <c r="CE66" s="385"/>
      <c r="CF66" s="385"/>
      <c r="CG66" s="385"/>
      <c r="CH66" s="385"/>
      <c r="CI66" s="385"/>
      <c r="CJ66" s="385"/>
      <c r="CK66" s="385"/>
      <c r="CL66" s="385"/>
      <c r="CM66" s="385"/>
      <c r="CN66" s="385"/>
      <c r="CO66" s="385"/>
      <c r="CP66" s="385"/>
      <c r="CQ66" s="385"/>
      <c r="CR66" s="385"/>
      <c r="CS66" s="385"/>
      <c r="CT66" s="385"/>
      <c r="CU66" s="385"/>
      <c r="CV66" s="385"/>
      <c r="CW66" s="385"/>
      <c r="CX66" s="385"/>
      <c r="CY66" s="385"/>
      <c r="CZ66" s="385"/>
      <c r="DA66" s="385"/>
      <c r="DB66" s="385"/>
      <c r="DC66" s="385"/>
      <c r="DD66" s="385"/>
      <c r="DE66" s="385"/>
      <c r="DF66" s="385"/>
      <c r="DG66" s="385"/>
      <c r="DH66" s="385"/>
      <c r="DI66" s="385"/>
      <c r="DJ66" s="385"/>
      <c r="DK66" s="385"/>
      <c r="DL66" s="385"/>
      <c r="DM66" s="385"/>
      <c r="DN66" s="385"/>
      <c r="DO66" s="385"/>
      <c r="DP66" s="385"/>
      <c r="DQ66" s="385"/>
      <c r="DR66" s="385"/>
      <c r="DS66" s="385"/>
      <c r="DT66" s="385"/>
      <c r="DU66" s="385"/>
      <c r="DV66" s="385"/>
      <c r="DW66" s="385"/>
      <c r="DX66" s="385"/>
      <c r="DY66" s="385"/>
      <c r="DZ66" s="385"/>
      <c r="EA66" s="385"/>
      <c r="EB66" s="385"/>
      <c r="EC66" s="385"/>
      <c r="ED66" s="385"/>
      <c r="EE66" s="385"/>
      <c r="EF66" s="385"/>
      <c r="EG66" s="385"/>
      <c r="EH66" s="385"/>
      <c r="EI66" s="385"/>
      <c r="EJ66" s="385"/>
      <c r="EK66" s="385"/>
      <c r="EL66" s="385"/>
      <c r="EM66" s="385"/>
      <c r="EN66" s="385"/>
    </row>
    <row r="67" spans="1:145" s="154" customFormat="1" ht="18.75">
      <c r="B67" s="109"/>
      <c r="C67" s="133" t="s">
        <v>353</v>
      </c>
      <c r="D67" s="114" t="s">
        <v>357</v>
      </c>
      <c r="E67" s="583">
        <f>5946524+7805009.03</f>
        <v>13751533.030000001</v>
      </c>
      <c r="F67" s="583">
        <v>13751533.02</v>
      </c>
      <c r="G67" s="313"/>
      <c r="H67" s="343"/>
      <c r="I67" s="792"/>
      <c r="J67" s="793"/>
      <c r="K67" s="793"/>
      <c r="L67" s="793"/>
      <c r="M67" s="51"/>
      <c r="N67" s="363"/>
      <c r="O67" s="571"/>
      <c r="P67" s="299"/>
      <c r="Q67" s="299"/>
      <c r="R67" s="299"/>
      <c r="S67" s="299"/>
      <c r="T67" s="299"/>
      <c r="U67" s="299"/>
      <c r="V67" s="299"/>
      <c r="W67" s="299"/>
      <c r="X67" s="299"/>
      <c r="Y67" s="299"/>
      <c r="Z67" s="299"/>
      <c r="AA67" s="299"/>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5"/>
      <c r="AY67" s="155"/>
      <c r="AZ67" s="155"/>
      <c r="BA67" s="155"/>
      <c r="BB67" s="155"/>
      <c r="BC67" s="155"/>
      <c r="BD67" s="155"/>
      <c r="BE67" s="155"/>
      <c r="BF67" s="155"/>
      <c r="BG67" s="155"/>
      <c r="BH67" s="155"/>
      <c r="BI67" s="155"/>
      <c r="BJ67" s="155"/>
      <c r="BK67" s="155"/>
      <c r="BL67" s="155"/>
      <c r="BM67" s="155"/>
      <c r="BN67" s="155"/>
      <c r="BO67" s="155"/>
      <c r="BP67" s="155"/>
      <c r="BQ67" s="155"/>
      <c r="BR67" s="155"/>
      <c r="BS67" s="155"/>
      <c r="BT67" s="155"/>
      <c r="BU67" s="155"/>
      <c r="BV67" s="155"/>
      <c r="BW67" s="155"/>
      <c r="BX67" s="155"/>
      <c r="BY67" s="155"/>
      <c r="BZ67" s="155"/>
      <c r="CA67" s="155"/>
      <c r="CB67" s="155"/>
      <c r="CC67" s="155"/>
      <c r="CD67" s="155"/>
      <c r="CE67" s="155"/>
      <c r="CF67" s="155"/>
      <c r="CG67" s="155"/>
      <c r="CH67" s="155"/>
      <c r="CI67" s="155"/>
      <c r="CJ67" s="155"/>
      <c r="CK67" s="155"/>
      <c r="CL67" s="155"/>
      <c r="CM67" s="155"/>
      <c r="CN67" s="155"/>
      <c r="CO67" s="155"/>
      <c r="CP67" s="155"/>
      <c r="CQ67" s="155"/>
      <c r="CR67" s="155"/>
      <c r="CS67" s="155"/>
      <c r="CT67" s="155"/>
      <c r="CU67" s="155"/>
      <c r="CV67" s="155"/>
      <c r="CW67" s="155"/>
      <c r="CX67" s="155"/>
      <c r="CY67" s="155"/>
      <c r="CZ67" s="155"/>
      <c r="DA67" s="155"/>
      <c r="DB67" s="155"/>
      <c r="DC67" s="155"/>
      <c r="DD67" s="155"/>
      <c r="DE67" s="155"/>
      <c r="DF67" s="155"/>
      <c r="DG67" s="155"/>
      <c r="DH67" s="155"/>
      <c r="DI67" s="155"/>
      <c r="DJ67" s="155"/>
      <c r="DK67" s="155"/>
      <c r="DL67" s="155"/>
      <c r="DM67" s="155"/>
      <c r="DN67" s="155"/>
      <c r="DO67" s="155"/>
      <c r="DP67" s="155"/>
      <c r="DQ67" s="155"/>
      <c r="DR67" s="155"/>
      <c r="DS67" s="155"/>
      <c r="DT67" s="155"/>
      <c r="DU67" s="155"/>
      <c r="DV67" s="155"/>
      <c r="DW67" s="155"/>
      <c r="DX67" s="155"/>
      <c r="DY67" s="155"/>
      <c r="DZ67" s="155"/>
      <c r="EA67" s="155"/>
      <c r="EB67" s="155"/>
      <c r="EC67" s="155"/>
      <c r="ED67" s="155"/>
      <c r="EE67" s="155"/>
      <c r="EF67" s="155"/>
      <c r="EG67" s="155"/>
      <c r="EH67" s="155"/>
      <c r="EI67" s="155"/>
      <c r="EJ67" s="155"/>
      <c r="EK67" s="155"/>
      <c r="EL67" s="155"/>
      <c r="EM67" s="155"/>
      <c r="EN67" s="155"/>
    </row>
    <row r="68" spans="1:145" s="154" customFormat="1" ht="18.75">
      <c r="B68" s="109"/>
      <c r="C68" s="133" t="s">
        <v>354</v>
      </c>
      <c r="D68" s="114" t="s">
        <v>564</v>
      </c>
      <c r="E68" s="583">
        <f>135183538.32+119700071.75+639900+3766790</f>
        <v>259290300.06999999</v>
      </c>
      <c r="F68" s="583">
        <v>255257727.40000001</v>
      </c>
      <c r="G68" s="313"/>
      <c r="H68" s="343"/>
      <c r="I68" s="310"/>
      <c r="J68" s="311"/>
      <c r="K68" s="311"/>
      <c r="L68" s="311"/>
      <c r="M68" s="51"/>
      <c r="N68" s="363"/>
      <c r="O68" s="571"/>
      <c r="P68" s="299"/>
      <c r="Q68" s="299"/>
      <c r="R68" s="299"/>
      <c r="S68" s="299"/>
      <c r="T68" s="299"/>
      <c r="U68" s="299"/>
      <c r="V68" s="299"/>
      <c r="W68" s="299"/>
      <c r="X68" s="299"/>
      <c r="Y68" s="299"/>
      <c r="Z68" s="299"/>
      <c r="AA68" s="299"/>
      <c r="AB68" s="155"/>
      <c r="AC68" s="155"/>
      <c r="AD68" s="155"/>
      <c r="AE68" s="155"/>
      <c r="AF68" s="155"/>
      <c r="AG68" s="155"/>
      <c r="AH68" s="155"/>
      <c r="AI68" s="155"/>
      <c r="AJ68" s="155"/>
      <c r="AK68" s="155"/>
      <c r="AL68" s="155"/>
      <c r="AM68" s="155"/>
      <c r="AN68" s="155"/>
      <c r="AO68" s="155"/>
      <c r="AP68" s="155"/>
      <c r="AQ68" s="155"/>
      <c r="AR68" s="155"/>
      <c r="AS68" s="155"/>
      <c r="AT68" s="155"/>
      <c r="AU68" s="155"/>
      <c r="AV68" s="155"/>
      <c r="AW68" s="155"/>
      <c r="AX68" s="155"/>
      <c r="AY68" s="155"/>
      <c r="AZ68" s="155"/>
      <c r="BA68" s="155"/>
      <c r="BB68" s="155"/>
      <c r="BC68" s="155"/>
      <c r="BD68" s="155"/>
      <c r="BE68" s="155"/>
      <c r="BF68" s="155"/>
      <c r="BG68" s="155"/>
      <c r="BH68" s="155"/>
      <c r="BI68" s="155"/>
      <c r="BJ68" s="155"/>
      <c r="BK68" s="155"/>
      <c r="BL68" s="155"/>
      <c r="BM68" s="155"/>
      <c r="BN68" s="155"/>
      <c r="BO68" s="155"/>
      <c r="BP68" s="155"/>
      <c r="BQ68" s="155"/>
      <c r="BR68" s="155"/>
      <c r="BS68" s="155"/>
      <c r="BT68" s="155"/>
      <c r="BU68" s="155"/>
      <c r="BV68" s="155"/>
      <c r="BW68" s="155"/>
      <c r="BX68" s="155"/>
      <c r="BY68" s="155"/>
      <c r="BZ68" s="155"/>
      <c r="CA68" s="155"/>
      <c r="CB68" s="155"/>
      <c r="CC68" s="155"/>
      <c r="CD68" s="155"/>
      <c r="CE68" s="155"/>
      <c r="CF68" s="155"/>
      <c r="CG68" s="155"/>
      <c r="CH68" s="155"/>
      <c r="CI68" s="155"/>
      <c r="CJ68" s="155"/>
      <c r="CK68" s="155"/>
      <c r="CL68" s="155"/>
      <c r="CM68" s="155"/>
      <c r="CN68" s="155"/>
      <c r="CO68" s="155"/>
      <c r="CP68" s="155"/>
      <c r="CQ68" s="155"/>
      <c r="CR68" s="155"/>
      <c r="CS68" s="155"/>
      <c r="CT68" s="155"/>
      <c r="CU68" s="155"/>
      <c r="CV68" s="155"/>
      <c r="CW68" s="155"/>
      <c r="CX68" s="155"/>
      <c r="CY68" s="155"/>
      <c r="CZ68" s="155"/>
      <c r="DA68" s="155"/>
      <c r="DB68" s="155"/>
      <c r="DC68" s="155"/>
      <c r="DD68" s="155"/>
      <c r="DE68" s="155"/>
      <c r="DF68" s="155"/>
      <c r="DG68" s="155"/>
      <c r="DH68" s="155"/>
      <c r="DI68" s="155"/>
      <c r="DJ68" s="155"/>
      <c r="DK68" s="155"/>
      <c r="DL68" s="155"/>
      <c r="DM68" s="155"/>
      <c r="DN68" s="155"/>
      <c r="DO68" s="155"/>
      <c r="DP68" s="155"/>
      <c r="DQ68" s="155"/>
      <c r="DR68" s="155"/>
      <c r="DS68" s="155"/>
      <c r="DT68" s="155"/>
      <c r="DU68" s="155"/>
      <c r="DV68" s="155"/>
      <c r="DW68" s="155"/>
      <c r="DX68" s="155"/>
      <c r="DY68" s="155"/>
      <c r="DZ68" s="155"/>
      <c r="EA68" s="155"/>
      <c r="EB68" s="155"/>
      <c r="EC68" s="155"/>
      <c r="ED68" s="155"/>
      <c r="EE68" s="155"/>
      <c r="EF68" s="155"/>
      <c r="EG68" s="155"/>
      <c r="EH68" s="155"/>
      <c r="EI68" s="155"/>
      <c r="EJ68" s="155"/>
      <c r="EK68" s="155"/>
      <c r="EL68" s="155"/>
      <c r="EM68" s="155"/>
      <c r="EN68" s="155"/>
    </row>
    <row r="69" spans="1:145" s="154" customFormat="1" ht="30">
      <c r="B69" s="109"/>
      <c r="C69" s="133" t="s">
        <v>355</v>
      </c>
      <c r="D69" s="114" t="s">
        <v>565</v>
      </c>
      <c r="E69" s="583">
        <f>74247552.38+64634.17+45359043.87+163726.39+22055325.31</f>
        <v>141890282.11999997</v>
      </c>
      <c r="F69" s="583">
        <f>72634872.72+57960.03+45356043.87+162646.81+21991237.97</f>
        <v>140202761.40000001</v>
      </c>
      <c r="G69" s="482"/>
      <c r="H69" s="343"/>
      <c r="I69" s="310"/>
      <c r="J69" s="311"/>
      <c r="K69" s="311"/>
      <c r="L69" s="311"/>
      <c r="M69" s="51"/>
      <c r="N69" s="363"/>
      <c r="O69" s="571"/>
      <c r="P69" s="299"/>
      <c r="Q69" s="299"/>
      <c r="R69" s="299"/>
      <c r="S69" s="299"/>
      <c r="T69" s="299"/>
      <c r="U69" s="299"/>
      <c r="V69" s="299"/>
      <c r="W69" s="299"/>
      <c r="X69" s="299"/>
      <c r="Y69" s="299"/>
      <c r="Z69" s="299"/>
      <c r="AA69" s="299"/>
      <c r="AB69" s="155"/>
      <c r="AC69" s="155"/>
      <c r="AD69" s="155"/>
      <c r="AE69" s="155"/>
      <c r="AF69" s="155"/>
      <c r="AG69" s="155"/>
      <c r="AH69" s="155"/>
      <c r="AI69" s="155"/>
      <c r="AJ69" s="155"/>
      <c r="AK69" s="155"/>
      <c r="AL69" s="155"/>
      <c r="AM69" s="155"/>
      <c r="AN69" s="155"/>
      <c r="AO69" s="155"/>
      <c r="AP69" s="155"/>
      <c r="AQ69" s="155"/>
      <c r="AR69" s="155"/>
      <c r="AS69" s="155"/>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55"/>
      <c r="BP69" s="155"/>
      <c r="BQ69" s="155"/>
      <c r="BR69" s="155"/>
      <c r="BS69" s="155"/>
      <c r="BT69" s="155"/>
      <c r="BU69" s="155"/>
      <c r="BV69" s="155"/>
      <c r="BW69" s="155"/>
      <c r="BX69" s="155"/>
      <c r="BY69" s="155"/>
      <c r="BZ69" s="155"/>
      <c r="CA69" s="155"/>
      <c r="CB69" s="155"/>
      <c r="CC69" s="155"/>
      <c r="CD69" s="155"/>
      <c r="CE69" s="155"/>
      <c r="CF69" s="155"/>
      <c r="CG69" s="155"/>
      <c r="CH69" s="155"/>
      <c r="CI69" s="155"/>
      <c r="CJ69" s="155"/>
      <c r="CK69" s="155"/>
      <c r="CL69" s="155"/>
      <c r="CM69" s="155"/>
      <c r="CN69" s="155"/>
      <c r="CO69" s="155"/>
      <c r="CP69" s="155"/>
      <c r="CQ69" s="155"/>
      <c r="CR69" s="155"/>
      <c r="CS69" s="155"/>
      <c r="CT69" s="155"/>
      <c r="CU69" s="155"/>
      <c r="CV69" s="155"/>
      <c r="CW69" s="155"/>
      <c r="CX69" s="155"/>
      <c r="CY69" s="155"/>
      <c r="CZ69" s="155"/>
      <c r="DA69" s="155"/>
      <c r="DB69" s="155"/>
      <c r="DC69" s="155"/>
      <c r="DD69" s="155"/>
      <c r="DE69" s="155"/>
      <c r="DF69" s="155"/>
      <c r="DG69" s="155"/>
      <c r="DH69" s="155"/>
      <c r="DI69" s="155"/>
      <c r="DJ69" s="155"/>
      <c r="DK69" s="155"/>
      <c r="DL69" s="155"/>
      <c r="DM69" s="155"/>
      <c r="DN69" s="155"/>
      <c r="DO69" s="155"/>
      <c r="DP69" s="155"/>
      <c r="DQ69" s="155"/>
      <c r="DR69" s="155"/>
      <c r="DS69" s="155"/>
      <c r="DT69" s="155"/>
      <c r="DU69" s="155"/>
      <c r="DV69" s="155"/>
      <c r="DW69" s="155"/>
      <c r="DX69" s="155"/>
      <c r="DY69" s="155"/>
      <c r="DZ69" s="155"/>
      <c r="EA69" s="155"/>
      <c r="EB69" s="155"/>
      <c r="EC69" s="155"/>
      <c r="ED69" s="155"/>
      <c r="EE69" s="155"/>
      <c r="EF69" s="155"/>
      <c r="EG69" s="155"/>
      <c r="EH69" s="155"/>
      <c r="EI69" s="155"/>
      <c r="EJ69" s="155"/>
      <c r="EK69" s="155"/>
      <c r="EL69" s="155"/>
      <c r="EM69" s="155"/>
      <c r="EN69" s="155"/>
    </row>
    <row r="70" spans="1:145" s="154" customFormat="1" ht="18.75">
      <c r="B70" s="109"/>
      <c r="C70" s="133" t="s">
        <v>356</v>
      </c>
      <c r="D70" s="114" t="s">
        <v>359</v>
      </c>
      <c r="E70" s="583"/>
      <c r="F70" s="583"/>
      <c r="G70" s="313"/>
      <c r="H70" s="343"/>
      <c r="I70" s="792"/>
      <c r="J70" s="793"/>
      <c r="K70" s="793"/>
      <c r="L70" s="793"/>
      <c r="M70" s="51"/>
      <c r="N70" s="363"/>
      <c r="O70" s="571"/>
      <c r="P70" s="298"/>
      <c r="Q70" s="298"/>
      <c r="R70" s="298"/>
      <c r="S70" s="298"/>
      <c r="T70" s="298"/>
      <c r="U70" s="298"/>
      <c r="V70" s="298"/>
      <c r="W70" s="298"/>
      <c r="X70" s="299"/>
      <c r="Y70" s="299"/>
      <c r="Z70" s="299"/>
      <c r="AA70" s="299"/>
      <c r="AB70" s="155"/>
      <c r="AC70" s="155"/>
      <c r="AD70" s="155"/>
      <c r="AE70" s="155"/>
      <c r="AF70" s="155"/>
      <c r="AG70" s="155"/>
      <c r="AH70" s="155"/>
      <c r="AI70" s="155"/>
      <c r="AJ70" s="155"/>
      <c r="AK70" s="155"/>
      <c r="AL70" s="155"/>
      <c r="AM70" s="155"/>
      <c r="AN70" s="155"/>
      <c r="AO70" s="155"/>
      <c r="AP70" s="155"/>
      <c r="AQ70" s="155"/>
      <c r="AR70" s="155"/>
      <c r="AS70" s="155"/>
      <c r="AT70" s="155"/>
      <c r="AU70" s="155"/>
      <c r="AV70" s="155"/>
      <c r="AW70" s="155"/>
      <c r="AX70" s="155"/>
      <c r="AY70" s="155"/>
      <c r="AZ70" s="155"/>
      <c r="BA70" s="155"/>
      <c r="BB70" s="155"/>
      <c r="BC70" s="155"/>
      <c r="BD70" s="155"/>
      <c r="BE70" s="155"/>
      <c r="BF70" s="155"/>
      <c r="BG70" s="155"/>
      <c r="BH70" s="155"/>
      <c r="BI70" s="155"/>
      <c r="BJ70" s="155"/>
      <c r="BK70" s="155"/>
      <c r="BL70" s="155"/>
      <c r="BM70" s="155"/>
      <c r="BN70" s="155"/>
      <c r="BO70" s="155"/>
      <c r="BP70" s="155"/>
      <c r="BQ70" s="155"/>
      <c r="BR70" s="155"/>
      <c r="BS70" s="155"/>
      <c r="BT70" s="155"/>
      <c r="BU70" s="155"/>
      <c r="BV70" s="155"/>
      <c r="BW70" s="155"/>
      <c r="BX70" s="155"/>
      <c r="BY70" s="155"/>
      <c r="BZ70" s="155"/>
      <c r="CA70" s="155"/>
      <c r="CB70" s="155"/>
      <c r="CC70" s="155"/>
      <c r="CD70" s="155"/>
      <c r="CE70" s="155"/>
      <c r="CF70" s="155"/>
      <c r="CG70" s="155"/>
      <c r="CH70" s="155"/>
      <c r="CI70" s="155"/>
      <c r="CJ70" s="155"/>
      <c r="CK70" s="155"/>
      <c r="CL70" s="155"/>
      <c r="CM70" s="155"/>
      <c r="CN70" s="155"/>
      <c r="CO70" s="155"/>
      <c r="CP70" s="155"/>
      <c r="CQ70" s="155"/>
      <c r="CR70" s="155"/>
      <c r="CS70" s="155"/>
      <c r="CT70" s="155"/>
      <c r="CU70" s="155"/>
      <c r="CV70" s="155"/>
      <c r="CW70" s="155"/>
      <c r="CX70" s="155"/>
      <c r="CY70" s="155"/>
      <c r="CZ70" s="155"/>
      <c r="DA70" s="155"/>
      <c r="DB70" s="155"/>
      <c r="DC70" s="155"/>
      <c r="DD70" s="155"/>
      <c r="DE70" s="155"/>
      <c r="DF70" s="155"/>
      <c r="DG70" s="155"/>
      <c r="DH70" s="155"/>
      <c r="DI70" s="155"/>
      <c r="DJ70" s="155"/>
      <c r="DK70" s="155"/>
      <c r="DL70" s="155"/>
      <c r="DM70" s="155"/>
      <c r="DN70" s="155"/>
      <c r="DO70" s="155"/>
      <c r="DP70" s="155"/>
      <c r="DQ70" s="155"/>
      <c r="DR70" s="155"/>
      <c r="DS70" s="155"/>
      <c r="DT70" s="155"/>
      <c r="DU70" s="155"/>
      <c r="DV70" s="155"/>
      <c r="DW70" s="155"/>
      <c r="DX70" s="155"/>
      <c r="DY70" s="155"/>
      <c r="DZ70" s="155"/>
      <c r="EA70" s="155"/>
      <c r="EB70" s="155"/>
      <c r="EC70" s="155"/>
      <c r="ED70" s="155"/>
      <c r="EE70" s="155"/>
      <c r="EF70" s="155"/>
      <c r="EG70" s="155"/>
      <c r="EH70" s="155"/>
      <c r="EI70" s="155"/>
      <c r="EJ70" s="155"/>
      <c r="EK70" s="155"/>
      <c r="EL70" s="155"/>
      <c r="EM70" s="155"/>
      <c r="EN70" s="155"/>
    </row>
    <row r="71" spans="1:145" s="1" customFormat="1" ht="49.5" customHeight="1">
      <c r="A71" s="50"/>
      <c r="B71" s="152"/>
      <c r="C71" s="818" t="s">
        <v>717</v>
      </c>
      <c r="D71" s="819"/>
      <c r="E71" s="819"/>
      <c r="F71" s="819"/>
      <c r="G71" s="819"/>
      <c r="H71" s="819"/>
      <c r="I71" s="819"/>
      <c r="J71" s="819"/>
      <c r="K71" s="819"/>
      <c r="L71" s="819"/>
      <c r="M71" s="819"/>
      <c r="N71" s="820"/>
      <c r="O71" s="571"/>
      <c r="P71" s="298"/>
      <c r="Q71" s="298"/>
      <c r="R71" s="298"/>
      <c r="S71" s="298"/>
      <c r="T71" s="298"/>
      <c r="U71" s="298"/>
      <c r="V71" s="298"/>
      <c r="W71" s="298"/>
      <c r="X71" s="298"/>
      <c r="Y71" s="298"/>
      <c r="Z71" s="298"/>
      <c r="AA71" s="298"/>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4"/>
      <c r="BR71" s="104"/>
      <c r="BS71" s="104"/>
      <c r="BT71" s="104"/>
      <c r="BU71" s="104"/>
      <c r="BV71" s="104"/>
      <c r="BW71" s="104"/>
      <c r="BX71" s="104"/>
      <c r="BY71" s="104"/>
      <c r="BZ71" s="104"/>
      <c r="CA71" s="104"/>
      <c r="CB71" s="104"/>
      <c r="CC71" s="104"/>
      <c r="CD71" s="104"/>
      <c r="CE71" s="104"/>
      <c r="CF71" s="104"/>
      <c r="CG71" s="104"/>
      <c r="CH71" s="104"/>
      <c r="CI71" s="104"/>
      <c r="CJ71" s="104"/>
      <c r="CK71" s="104"/>
      <c r="CL71" s="104"/>
      <c r="CM71" s="104"/>
      <c r="CN71" s="104"/>
      <c r="CO71" s="104"/>
      <c r="CP71" s="104"/>
      <c r="CQ71" s="104"/>
      <c r="CR71" s="104"/>
      <c r="CS71" s="104"/>
      <c r="CT71" s="104"/>
      <c r="CU71" s="104"/>
      <c r="CV71" s="104"/>
      <c r="CW71" s="104"/>
      <c r="CX71" s="104"/>
      <c r="CY71" s="104"/>
      <c r="CZ71" s="104"/>
      <c r="DA71" s="104"/>
      <c r="DB71" s="104"/>
      <c r="DC71" s="104"/>
      <c r="DD71" s="104"/>
      <c r="DE71" s="104"/>
      <c r="DF71" s="104"/>
      <c r="DG71" s="104"/>
      <c r="DH71" s="104"/>
      <c r="DI71" s="104"/>
      <c r="DJ71" s="104"/>
      <c r="DK71" s="104"/>
      <c r="DL71" s="104"/>
      <c r="DM71" s="104"/>
      <c r="DN71" s="104"/>
      <c r="DO71" s="104"/>
      <c r="DP71" s="104"/>
      <c r="DQ71" s="104"/>
      <c r="DR71" s="104"/>
      <c r="DS71" s="104"/>
      <c r="DT71" s="104"/>
      <c r="DU71" s="104"/>
      <c r="DV71" s="104"/>
      <c r="DW71" s="104"/>
      <c r="DX71" s="104"/>
      <c r="DY71" s="104"/>
      <c r="DZ71" s="104"/>
      <c r="EA71" s="104"/>
      <c r="EB71" s="104"/>
      <c r="EC71" s="104"/>
      <c r="ED71" s="104"/>
      <c r="EE71" s="104"/>
      <c r="EF71" s="104"/>
      <c r="EG71" s="104"/>
      <c r="EH71" s="104"/>
      <c r="EI71" s="104"/>
      <c r="EJ71" s="104"/>
      <c r="EK71" s="104"/>
      <c r="EL71" s="104"/>
      <c r="EM71" s="104"/>
      <c r="EN71" s="104"/>
    </row>
    <row r="72" spans="1:145" ht="40.5" customHeight="1">
      <c r="B72" s="151" t="s">
        <v>22</v>
      </c>
      <c r="C72" s="783" t="s">
        <v>237</v>
      </c>
      <c r="D72" s="784"/>
      <c r="E72" s="784"/>
      <c r="F72" s="784"/>
      <c r="G72" s="784"/>
      <c r="H72" s="784"/>
      <c r="I72" s="784"/>
      <c r="J72" s="784"/>
      <c r="K72" s="784"/>
      <c r="L72" s="784"/>
      <c r="M72" s="784"/>
      <c r="N72" s="785"/>
      <c r="O72" s="569"/>
    </row>
    <row r="73" spans="1:145" ht="22.5" customHeight="1">
      <c r="B73" s="31"/>
      <c r="C73" s="789" t="s">
        <v>193</v>
      </c>
      <c r="D73" s="790"/>
      <c r="E73" s="790"/>
      <c r="F73" s="790"/>
      <c r="G73" s="790"/>
      <c r="H73" s="790"/>
      <c r="I73" s="790"/>
      <c r="J73" s="790"/>
      <c r="K73" s="790"/>
      <c r="L73" s="790"/>
      <c r="M73" s="790"/>
      <c r="N73" s="791"/>
      <c r="O73" s="569"/>
    </row>
    <row r="74" spans="1:145" ht="23.25" customHeight="1">
      <c r="B74" s="31"/>
      <c r="C74" s="789" t="s">
        <v>194</v>
      </c>
      <c r="D74" s="790"/>
      <c r="E74" s="790"/>
      <c r="F74" s="790"/>
      <c r="G74" s="790"/>
      <c r="H74" s="790"/>
      <c r="I74" s="790"/>
      <c r="J74" s="790"/>
      <c r="K74" s="790"/>
      <c r="L74" s="790"/>
      <c r="M74" s="790"/>
      <c r="N74" s="791"/>
      <c r="O74" s="569"/>
    </row>
    <row r="75" spans="1:145" ht="30.75" customHeight="1">
      <c r="B75" s="31"/>
      <c r="C75" s="789" t="s">
        <v>195</v>
      </c>
      <c r="D75" s="790"/>
      <c r="E75" s="790"/>
      <c r="F75" s="790"/>
      <c r="G75" s="790"/>
      <c r="H75" s="790"/>
      <c r="I75" s="790"/>
      <c r="J75" s="790"/>
      <c r="K75" s="790"/>
      <c r="L75" s="790"/>
      <c r="M75" s="790"/>
      <c r="N75" s="791"/>
      <c r="O75" s="569"/>
    </row>
    <row r="76" spans="1:145" ht="30.75" customHeight="1">
      <c r="B76" s="31"/>
      <c r="C76" s="789" t="s">
        <v>196</v>
      </c>
      <c r="D76" s="790"/>
      <c r="E76" s="790"/>
      <c r="F76" s="790"/>
      <c r="G76" s="790"/>
      <c r="H76" s="790"/>
      <c r="I76" s="790"/>
      <c r="J76" s="790"/>
      <c r="K76" s="790"/>
      <c r="L76" s="790"/>
      <c r="M76" s="790"/>
      <c r="N76" s="791"/>
      <c r="O76" s="569"/>
    </row>
    <row r="77" spans="1:145" s="113" customFormat="1" ht="30.75" customHeight="1">
      <c r="A77" s="50"/>
      <c r="B77" s="198" t="s">
        <v>238</v>
      </c>
      <c r="C77" s="803" t="s">
        <v>240</v>
      </c>
      <c r="D77" s="804"/>
      <c r="E77" s="804"/>
      <c r="F77" s="804"/>
      <c r="G77" s="804"/>
      <c r="H77" s="804"/>
      <c r="I77" s="804"/>
      <c r="J77" s="804"/>
      <c r="K77" s="804"/>
      <c r="L77" s="804"/>
      <c r="M77" s="804"/>
      <c r="N77" s="805"/>
      <c r="O77" s="569"/>
      <c r="P77" s="298"/>
      <c r="Q77" s="298"/>
      <c r="R77" s="298"/>
      <c r="S77" s="298"/>
      <c r="T77" s="298"/>
      <c r="U77" s="298"/>
      <c r="V77" s="298"/>
      <c r="W77" s="298"/>
      <c r="X77" s="298"/>
      <c r="Y77" s="298"/>
      <c r="Z77" s="298"/>
      <c r="AA77" s="298"/>
      <c r="AB77" s="104"/>
      <c r="AC77" s="104"/>
      <c r="AD77" s="104"/>
      <c r="AE77" s="104"/>
      <c r="AF77" s="104"/>
      <c r="AG77" s="104"/>
      <c r="AH77" s="104"/>
      <c r="AI77" s="104"/>
      <c r="AJ77" s="104"/>
      <c r="AK77" s="104"/>
      <c r="AL77" s="104"/>
      <c r="AM77" s="104"/>
      <c r="AN77" s="104"/>
      <c r="AO77" s="104"/>
      <c r="AP77" s="104"/>
      <c r="AQ77" s="104"/>
      <c r="AR77" s="104"/>
      <c r="AS77" s="104"/>
      <c r="AT77" s="104"/>
      <c r="AU77" s="104"/>
      <c r="AV77" s="104"/>
      <c r="AW77" s="104"/>
      <c r="AX77" s="104"/>
      <c r="AY77" s="104"/>
      <c r="AZ77" s="104"/>
      <c r="BA77" s="104"/>
      <c r="BB77" s="104"/>
      <c r="BC77" s="104"/>
      <c r="BD77" s="104"/>
      <c r="BE77" s="104"/>
      <c r="BF77" s="104"/>
      <c r="BG77" s="104"/>
      <c r="BH77" s="104"/>
      <c r="BI77" s="104"/>
      <c r="BJ77" s="104"/>
      <c r="BK77" s="104"/>
      <c r="BL77" s="104"/>
      <c r="BM77" s="104"/>
      <c r="BN77" s="104"/>
      <c r="BO77" s="104"/>
      <c r="BP77" s="104"/>
      <c r="BQ77" s="104"/>
      <c r="BR77" s="104"/>
      <c r="BS77" s="104"/>
      <c r="BT77" s="104"/>
      <c r="BU77" s="104"/>
      <c r="BV77" s="104"/>
      <c r="BW77" s="104"/>
      <c r="BX77" s="104"/>
      <c r="BY77" s="104"/>
      <c r="BZ77" s="104"/>
      <c r="CA77" s="104"/>
      <c r="CB77" s="104"/>
      <c r="CC77" s="104"/>
      <c r="CD77" s="104"/>
      <c r="CE77" s="104"/>
      <c r="CF77" s="104"/>
      <c r="CG77" s="104"/>
      <c r="CH77" s="104"/>
      <c r="CI77" s="104"/>
      <c r="CJ77" s="104"/>
      <c r="CK77" s="104"/>
      <c r="CL77" s="104"/>
      <c r="CM77" s="104"/>
      <c r="CN77" s="104"/>
      <c r="CO77" s="104"/>
      <c r="CP77" s="104"/>
      <c r="CQ77" s="104"/>
      <c r="CR77" s="104"/>
      <c r="CS77" s="104"/>
      <c r="CT77" s="104"/>
      <c r="CU77" s="104"/>
      <c r="CV77" s="104"/>
      <c r="CW77" s="104"/>
      <c r="CX77" s="104"/>
      <c r="CY77" s="104"/>
      <c r="CZ77" s="104"/>
      <c r="DA77" s="104"/>
      <c r="DB77" s="104"/>
      <c r="DC77" s="104"/>
      <c r="DD77" s="104"/>
      <c r="DE77" s="104"/>
      <c r="DF77" s="104"/>
      <c r="DG77" s="104"/>
      <c r="DH77" s="104"/>
      <c r="DI77" s="104"/>
      <c r="DJ77" s="104"/>
      <c r="DK77" s="104"/>
      <c r="DL77" s="104"/>
      <c r="DM77" s="104"/>
      <c r="DN77" s="104"/>
      <c r="DO77" s="104"/>
      <c r="DP77" s="104"/>
      <c r="DQ77" s="104"/>
      <c r="DR77" s="104"/>
      <c r="DS77" s="104"/>
      <c r="DT77" s="104"/>
      <c r="DU77" s="104"/>
      <c r="DV77" s="104"/>
      <c r="DW77" s="104"/>
      <c r="DX77" s="104"/>
      <c r="DY77" s="104"/>
      <c r="DZ77" s="104"/>
      <c r="EA77" s="104"/>
      <c r="EB77" s="104"/>
      <c r="EC77" s="104"/>
      <c r="ED77" s="104"/>
      <c r="EE77" s="104"/>
      <c r="EF77" s="104"/>
      <c r="EG77" s="104"/>
      <c r="EH77" s="104"/>
      <c r="EI77" s="104"/>
      <c r="EJ77" s="104"/>
      <c r="EK77" s="104"/>
      <c r="EL77" s="104"/>
      <c r="EM77" s="104"/>
      <c r="EN77" s="104"/>
    </row>
    <row r="78" spans="1:145" ht="27" customHeight="1">
      <c r="B78" s="31"/>
      <c r="C78" s="789" t="s">
        <v>198</v>
      </c>
      <c r="D78" s="790"/>
      <c r="E78" s="790"/>
      <c r="F78" s="790"/>
      <c r="G78" s="790"/>
      <c r="H78" s="790"/>
      <c r="I78" s="790"/>
      <c r="J78" s="790"/>
      <c r="K78" s="790"/>
      <c r="L78" s="790"/>
      <c r="M78" s="790"/>
      <c r="N78" s="791"/>
      <c r="O78" s="569"/>
    </row>
    <row r="79" spans="1:145" ht="30.75" customHeight="1">
      <c r="B79" s="31"/>
      <c r="C79" s="789" t="s">
        <v>197</v>
      </c>
      <c r="D79" s="790"/>
      <c r="E79" s="790"/>
      <c r="F79" s="790"/>
      <c r="G79" s="790"/>
      <c r="H79" s="790"/>
      <c r="I79" s="790"/>
      <c r="J79" s="790"/>
      <c r="K79" s="790"/>
      <c r="L79" s="790"/>
      <c r="M79" s="790"/>
      <c r="N79" s="791"/>
      <c r="O79" s="569"/>
    </row>
    <row r="80" spans="1:145" ht="90" customHeight="1">
      <c r="A80" s="631"/>
      <c r="B80" s="31" t="s">
        <v>572</v>
      </c>
      <c r="C80" s="586" t="s">
        <v>494</v>
      </c>
      <c r="D80" s="169"/>
      <c r="E80" s="585">
        <v>1018000</v>
      </c>
      <c r="F80" s="585">
        <v>1018000</v>
      </c>
      <c r="G80" s="584">
        <f>F80/E80*100</f>
        <v>100</v>
      </c>
      <c r="H80" s="315">
        <v>1</v>
      </c>
      <c r="I80" s="285" t="s">
        <v>694</v>
      </c>
      <c r="J80" s="10" t="s">
        <v>10</v>
      </c>
      <c r="K80" s="207">
        <v>0.46</v>
      </c>
      <c r="L80" s="207">
        <v>0.46</v>
      </c>
      <c r="M80" s="10">
        <f t="shared" ref="M80:M83" si="9">L80/K80*100</f>
        <v>100</v>
      </c>
      <c r="N80" s="202">
        <f t="shared" ref="N80:N87" si="10">M80/100</f>
        <v>1</v>
      </c>
      <c r="O80" s="569"/>
    </row>
    <row r="81" spans="1:144" ht="80.25" customHeight="1">
      <c r="A81" s="631"/>
      <c r="B81" s="31" t="s">
        <v>573</v>
      </c>
      <c r="C81" s="170" t="s">
        <v>410</v>
      </c>
      <c r="D81" s="169"/>
      <c r="E81" s="585">
        <v>1443100</v>
      </c>
      <c r="F81" s="585">
        <v>1443100</v>
      </c>
      <c r="G81" s="284">
        <f>F81/E81*100</f>
        <v>100</v>
      </c>
      <c r="H81" s="315">
        <v>1</v>
      </c>
      <c r="I81" s="285" t="s">
        <v>695</v>
      </c>
      <c r="J81" s="10" t="s">
        <v>87</v>
      </c>
      <c r="K81" s="207">
        <v>565</v>
      </c>
      <c r="L81" s="207">
        <v>962</v>
      </c>
      <c r="M81" s="10">
        <f t="shared" si="9"/>
        <v>170.26548672566372</v>
      </c>
      <c r="N81" s="202">
        <f t="shared" si="10"/>
        <v>1.7026548672566373</v>
      </c>
      <c r="O81" s="45"/>
    </row>
    <row r="82" spans="1:144" ht="72.75" customHeight="1">
      <c r="A82" s="631"/>
      <c r="B82" s="31" t="s">
        <v>574</v>
      </c>
      <c r="C82" s="170" t="s">
        <v>411</v>
      </c>
      <c r="D82" s="169"/>
      <c r="E82" s="585">
        <v>22185628.329999998</v>
      </c>
      <c r="F82" s="585">
        <v>22185628.329999998</v>
      </c>
      <c r="G82" s="472">
        <f>F82/E82*100</f>
        <v>100</v>
      </c>
      <c r="H82" s="315">
        <v>1</v>
      </c>
      <c r="I82" s="285" t="s">
        <v>696</v>
      </c>
      <c r="J82" s="10" t="s">
        <v>87</v>
      </c>
      <c r="K82" s="207">
        <v>20400</v>
      </c>
      <c r="L82" s="207">
        <v>187783</v>
      </c>
      <c r="M82" s="10">
        <f t="shared" si="9"/>
        <v>920.50490196078431</v>
      </c>
      <c r="N82" s="202">
        <f t="shared" si="10"/>
        <v>9.2050490196078432</v>
      </c>
      <c r="O82" s="45"/>
    </row>
    <row r="83" spans="1:144" ht="99" customHeight="1">
      <c r="A83" s="631"/>
      <c r="B83" s="31" t="s">
        <v>575</v>
      </c>
      <c r="C83" s="170" t="s">
        <v>412</v>
      </c>
      <c r="D83" s="169"/>
      <c r="E83" s="507">
        <v>235700</v>
      </c>
      <c r="F83" s="507">
        <v>235700</v>
      </c>
      <c r="G83" s="472">
        <f>F83/E83*100</f>
        <v>100</v>
      </c>
      <c r="H83" s="315">
        <v>1</v>
      </c>
      <c r="I83" s="285" t="s">
        <v>697</v>
      </c>
      <c r="J83" s="10" t="s">
        <v>10</v>
      </c>
      <c r="K83" s="207">
        <v>66</v>
      </c>
      <c r="L83" s="207">
        <v>66</v>
      </c>
      <c r="M83" s="10">
        <f t="shared" si="9"/>
        <v>100</v>
      </c>
      <c r="N83" s="202">
        <f t="shared" si="10"/>
        <v>1</v>
      </c>
      <c r="O83" s="569"/>
    </row>
    <row r="84" spans="1:144" ht="91.5" customHeight="1">
      <c r="A84" s="631"/>
      <c r="B84" s="31" t="s">
        <v>576</v>
      </c>
      <c r="C84" s="170" t="s">
        <v>415</v>
      </c>
      <c r="D84" s="169"/>
      <c r="E84" s="632">
        <v>352300</v>
      </c>
      <c r="F84" s="585">
        <v>352300</v>
      </c>
      <c r="G84" s="472">
        <v>100</v>
      </c>
      <c r="H84" s="315">
        <v>1</v>
      </c>
      <c r="I84" s="731"/>
      <c r="J84" s="10"/>
      <c r="K84" s="207"/>
      <c r="L84" s="207"/>
      <c r="M84" s="10"/>
      <c r="N84" s="202"/>
      <c r="O84" s="569"/>
    </row>
    <row r="85" spans="1:144" ht="78" customHeight="1">
      <c r="A85" s="631"/>
      <c r="B85" s="31" t="s">
        <v>577</v>
      </c>
      <c r="C85" s="170" t="s">
        <v>414</v>
      </c>
      <c r="D85" s="169"/>
      <c r="E85" s="508">
        <f>50000</f>
        <v>50000</v>
      </c>
      <c r="F85" s="507">
        <f>50000</f>
        <v>50000</v>
      </c>
      <c r="G85" s="497">
        <v>100</v>
      </c>
      <c r="H85" s="497">
        <v>1</v>
      </c>
      <c r="I85" s="732"/>
      <c r="J85" s="10"/>
      <c r="K85" s="207"/>
      <c r="L85" s="207"/>
      <c r="M85" s="10"/>
      <c r="N85" s="202"/>
      <c r="O85" s="569"/>
    </row>
    <row r="86" spans="1:144" ht="78.75" customHeight="1">
      <c r="A86" s="631"/>
      <c r="B86" s="31" t="s">
        <v>578</v>
      </c>
      <c r="C86" s="170" t="s">
        <v>413</v>
      </c>
      <c r="D86" s="169"/>
      <c r="E86" s="507">
        <v>100000</v>
      </c>
      <c r="F86" s="507">
        <v>100000</v>
      </c>
      <c r="G86" s="284">
        <f>F86/E86*100</f>
        <v>100</v>
      </c>
      <c r="H86" s="315">
        <v>1</v>
      </c>
      <c r="I86" s="732"/>
      <c r="J86" s="10"/>
      <c r="K86" s="608"/>
      <c r="L86" s="608"/>
      <c r="M86" s="10"/>
      <c r="N86" s="202"/>
      <c r="O86" s="569"/>
    </row>
    <row r="87" spans="1:144" s="71" customFormat="1" ht="30.75" customHeight="1">
      <c r="A87" s="56"/>
      <c r="B87" s="54"/>
      <c r="C87" s="52" t="s">
        <v>13</v>
      </c>
      <c r="D87" s="316"/>
      <c r="E87" s="246">
        <f>SUM(E80:E86)</f>
        <v>25384728.329999998</v>
      </c>
      <c r="F87" s="246">
        <f>SUM(F80:F86)</f>
        <v>25384728.329999998</v>
      </c>
      <c r="G87" s="375">
        <v>100</v>
      </c>
      <c r="H87" s="351">
        <v>1</v>
      </c>
      <c r="I87" s="52"/>
      <c r="J87" s="74"/>
      <c r="K87" s="212"/>
      <c r="L87" s="212"/>
      <c r="M87" s="396">
        <v>94</v>
      </c>
      <c r="N87" s="200">
        <f t="shared" si="10"/>
        <v>0.94</v>
      </c>
      <c r="O87" s="569"/>
      <c r="P87" s="298"/>
      <c r="Q87" s="298"/>
      <c r="R87" s="298"/>
      <c r="S87" s="298"/>
      <c r="T87" s="298"/>
      <c r="U87" s="298"/>
      <c r="V87" s="298"/>
      <c r="W87" s="298"/>
      <c r="X87" s="49"/>
      <c r="Y87" s="49"/>
      <c r="Z87" s="49"/>
      <c r="AA87" s="49"/>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c r="BO87" s="61"/>
      <c r="BP87" s="61"/>
      <c r="BQ87" s="61"/>
      <c r="BR87" s="61"/>
      <c r="BS87" s="61"/>
      <c r="BT87" s="61"/>
      <c r="BU87" s="61"/>
      <c r="BV87" s="61"/>
      <c r="BW87" s="61"/>
      <c r="BX87" s="61"/>
      <c r="BY87" s="61"/>
      <c r="BZ87" s="61"/>
      <c r="CA87" s="61"/>
      <c r="CB87" s="61"/>
      <c r="CC87" s="61"/>
      <c r="CD87" s="61"/>
      <c r="CE87" s="61"/>
      <c r="CF87" s="61"/>
      <c r="CG87" s="61"/>
      <c r="CH87" s="61"/>
      <c r="CI87" s="61"/>
      <c r="CJ87" s="61"/>
      <c r="CK87" s="61"/>
      <c r="CL87" s="61"/>
      <c r="CM87" s="61"/>
      <c r="CN87" s="61"/>
      <c r="CO87" s="61"/>
      <c r="CP87" s="61"/>
      <c r="CQ87" s="61"/>
      <c r="CR87" s="61"/>
      <c r="CS87" s="61"/>
      <c r="CT87" s="61"/>
      <c r="CU87" s="61"/>
      <c r="CV87" s="61"/>
      <c r="CW87" s="61"/>
      <c r="CX87" s="61"/>
      <c r="CY87" s="61"/>
      <c r="CZ87" s="61"/>
      <c r="DA87" s="61"/>
      <c r="DB87" s="61"/>
      <c r="DC87" s="61"/>
      <c r="DD87" s="61"/>
      <c r="DE87" s="61"/>
      <c r="DF87" s="61"/>
      <c r="DG87" s="61"/>
      <c r="DH87" s="61"/>
      <c r="DI87" s="61"/>
      <c r="DJ87" s="61"/>
      <c r="DK87" s="61"/>
      <c r="DL87" s="61"/>
      <c r="DM87" s="61"/>
      <c r="DN87" s="61"/>
      <c r="DO87" s="61"/>
      <c r="DP87" s="61"/>
      <c r="DQ87" s="61"/>
      <c r="DR87" s="61"/>
      <c r="DS87" s="61"/>
      <c r="DT87" s="61"/>
      <c r="DU87" s="61"/>
      <c r="DV87" s="61"/>
      <c r="DW87" s="61"/>
      <c r="DX87" s="61"/>
      <c r="DY87" s="61"/>
      <c r="DZ87" s="61"/>
      <c r="EA87" s="61"/>
      <c r="EB87" s="61"/>
      <c r="EC87" s="61"/>
      <c r="ED87" s="61"/>
      <c r="EE87" s="61"/>
      <c r="EF87" s="61"/>
      <c r="EG87" s="61"/>
      <c r="EH87" s="61"/>
      <c r="EI87" s="61"/>
      <c r="EJ87" s="61"/>
      <c r="EK87" s="61"/>
      <c r="EL87" s="61"/>
      <c r="EM87" s="61"/>
      <c r="EN87" s="61"/>
    </row>
    <row r="88" spans="1:144" ht="36.75" customHeight="1">
      <c r="B88" s="198" t="s">
        <v>239</v>
      </c>
      <c r="C88" s="774" t="s">
        <v>199</v>
      </c>
      <c r="D88" s="775"/>
      <c r="E88" s="775"/>
      <c r="F88" s="775"/>
      <c r="G88" s="775"/>
      <c r="H88" s="775"/>
      <c r="I88" s="775"/>
      <c r="J88" s="775"/>
      <c r="K88" s="775"/>
      <c r="L88" s="775"/>
      <c r="M88" s="775"/>
      <c r="N88" s="776"/>
      <c r="O88" s="569"/>
    </row>
    <row r="89" spans="1:144" ht="29.25" customHeight="1">
      <c r="B89" s="31"/>
      <c r="C89" s="789" t="s">
        <v>200</v>
      </c>
      <c r="D89" s="790"/>
      <c r="E89" s="790"/>
      <c r="F89" s="790"/>
      <c r="G89" s="790"/>
      <c r="H89" s="790"/>
      <c r="I89" s="790"/>
      <c r="J89" s="790"/>
      <c r="K89" s="790"/>
      <c r="L89" s="790"/>
      <c r="M89" s="790"/>
      <c r="N89" s="791"/>
      <c r="O89" s="569"/>
    </row>
    <row r="90" spans="1:144" ht="26.25" customHeight="1">
      <c r="B90" s="31"/>
      <c r="C90" s="789" t="s">
        <v>201</v>
      </c>
      <c r="D90" s="790"/>
      <c r="E90" s="790"/>
      <c r="F90" s="790"/>
      <c r="G90" s="790"/>
      <c r="H90" s="790"/>
      <c r="I90" s="790"/>
      <c r="J90" s="790"/>
      <c r="K90" s="790"/>
      <c r="L90" s="790"/>
      <c r="M90" s="790"/>
      <c r="N90" s="791"/>
      <c r="O90" s="569"/>
    </row>
    <row r="91" spans="1:144" ht="26.25" customHeight="1">
      <c r="B91" s="31"/>
      <c r="C91" s="789" t="s">
        <v>202</v>
      </c>
      <c r="D91" s="790"/>
      <c r="E91" s="790"/>
      <c r="F91" s="790"/>
      <c r="G91" s="790"/>
      <c r="H91" s="790"/>
      <c r="I91" s="790"/>
      <c r="J91" s="790"/>
      <c r="K91" s="790"/>
      <c r="L91" s="790"/>
      <c r="M91" s="790"/>
      <c r="N91" s="791"/>
      <c r="O91" s="569"/>
      <c r="P91" s="274"/>
      <c r="Q91" s="274"/>
      <c r="R91" s="274"/>
      <c r="S91" s="274"/>
      <c r="T91" s="274"/>
      <c r="U91" s="274"/>
      <c r="V91" s="274"/>
      <c r="W91" s="274"/>
    </row>
    <row r="92" spans="1:144" s="12" customFormat="1" ht="97.5" customHeight="1">
      <c r="A92" s="627"/>
      <c r="B92" s="31" t="s">
        <v>241</v>
      </c>
      <c r="C92" s="285" t="s">
        <v>495</v>
      </c>
      <c r="D92" s="8"/>
      <c r="E92" s="242">
        <v>913000</v>
      </c>
      <c r="F92" s="242">
        <v>913000</v>
      </c>
      <c r="G92" s="284">
        <f t="shared" ref="G92:G97" si="11">(F92/E92)*100</f>
        <v>100</v>
      </c>
      <c r="H92" s="315">
        <f t="shared" ref="H92:H97" si="12">G92/100</f>
        <v>1</v>
      </c>
      <c r="I92" s="285" t="s">
        <v>203</v>
      </c>
      <c r="J92" s="10" t="s">
        <v>84</v>
      </c>
      <c r="K92" s="207">
        <v>153</v>
      </c>
      <c r="L92" s="207">
        <v>124</v>
      </c>
      <c r="M92" s="11">
        <f t="shared" ref="M92:M95" si="13">L92/K92*100</f>
        <v>81.045751633986924</v>
      </c>
      <c r="N92" s="312">
        <v>0.81</v>
      </c>
      <c r="O92" s="569"/>
      <c r="P92" s="274"/>
      <c r="Q92" s="274"/>
      <c r="R92" s="274"/>
      <c r="S92" s="274"/>
      <c r="T92" s="274"/>
      <c r="U92" s="274"/>
      <c r="V92" s="274"/>
      <c r="W92" s="274"/>
      <c r="X92" s="274"/>
      <c r="Y92" s="274"/>
      <c r="Z92" s="274"/>
      <c r="AA92" s="274"/>
      <c r="AB92" s="107"/>
      <c r="AC92" s="107"/>
      <c r="AD92" s="107"/>
      <c r="AE92" s="107"/>
      <c r="AF92" s="107"/>
      <c r="AG92" s="107"/>
      <c r="AH92" s="107"/>
      <c r="AI92" s="107"/>
      <c r="AJ92" s="107"/>
      <c r="AK92" s="107"/>
      <c r="AL92" s="107"/>
      <c r="AM92" s="107"/>
      <c r="AN92" s="107"/>
      <c r="AO92" s="107"/>
      <c r="AP92" s="107"/>
      <c r="AQ92" s="107"/>
      <c r="AR92" s="107"/>
      <c r="AS92" s="107"/>
      <c r="AT92" s="107"/>
      <c r="AU92" s="107"/>
      <c r="AV92" s="107"/>
      <c r="AW92" s="107"/>
      <c r="AX92" s="107"/>
      <c r="AY92" s="107"/>
      <c r="AZ92" s="107"/>
      <c r="BA92" s="107"/>
      <c r="BB92" s="107"/>
      <c r="BC92" s="107"/>
      <c r="BD92" s="107"/>
      <c r="BE92" s="107"/>
      <c r="BF92" s="107"/>
      <c r="BG92" s="107"/>
      <c r="BH92" s="107"/>
      <c r="BI92" s="107"/>
      <c r="BJ92" s="107"/>
      <c r="BK92" s="107"/>
      <c r="BL92" s="107"/>
      <c r="BM92" s="107"/>
      <c r="BN92" s="107"/>
      <c r="BO92" s="107"/>
      <c r="BP92" s="107"/>
      <c r="BQ92" s="107"/>
      <c r="BR92" s="107"/>
      <c r="BS92" s="107"/>
      <c r="BT92" s="107"/>
      <c r="BU92" s="107"/>
      <c r="BV92" s="107"/>
      <c r="BW92" s="107"/>
      <c r="BX92" s="107"/>
      <c r="BY92" s="107"/>
      <c r="BZ92" s="107"/>
      <c r="CA92" s="107"/>
      <c r="CB92" s="107"/>
      <c r="CC92" s="107"/>
      <c r="CD92" s="107"/>
      <c r="CE92" s="107"/>
      <c r="CF92" s="107"/>
      <c r="CG92" s="107"/>
      <c r="CH92" s="107"/>
      <c r="CI92" s="107"/>
      <c r="CJ92" s="107"/>
      <c r="CK92" s="107"/>
      <c r="CL92" s="107"/>
      <c r="CM92" s="107"/>
      <c r="CN92" s="107"/>
      <c r="CO92" s="107"/>
      <c r="CP92" s="107"/>
      <c r="CQ92" s="107"/>
      <c r="CR92" s="107"/>
      <c r="CS92" s="107"/>
      <c r="CT92" s="107"/>
      <c r="CU92" s="107"/>
      <c r="CV92" s="107"/>
      <c r="CW92" s="107"/>
      <c r="CX92" s="107"/>
      <c r="CY92" s="107"/>
      <c r="CZ92" s="107"/>
      <c r="DA92" s="107"/>
      <c r="DB92" s="107"/>
      <c r="DC92" s="107"/>
      <c r="DD92" s="107"/>
      <c r="DE92" s="107"/>
      <c r="DF92" s="107"/>
      <c r="DG92" s="107"/>
      <c r="DH92" s="107"/>
      <c r="DI92" s="107"/>
      <c r="DJ92" s="107"/>
      <c r="DK92" s="107"/>
      <c r="DL92" s="107"/>
      <c r="DM92" s="107"/>
      <c r="DN92" s="107"/>
      <c r="DO92" s="107"/>
      <c r="DP92" s="107"/>
      <c r="DQ92" s="107"/>
      <c r="DR92" s="107"/>
      <c r="DS92" s="107"/>
      <c r="DT92" s="107"/>
      <c r="DU92" s="107"/>
      <c r="DV92" s="107"/>
      <c r="DW92" s="107"/>
      <c r="DX92" s="107"/>
      <c r="DY92" s="107"/>
      <c r="DZ92" s="107"/>
      <c r="EA92" s="107"/>
      <c r="EB92" s="107"/>
      <c r="EC92" s="107"/>
      <c r="ED92" s="107"/>
      <c r="EE92" s="107"/>
      <c r="EF92" s="107"/>
      <c r="EG92" s="107"/>
      <c r="EH92" s="107"/>
      <c r="EI92" s="107"/>
      <c r="EJ92" s="107"/>
      <c r="EK92" s="107"/>
      <c r="EL92" s="107"/>
      <c r="EM92" s="107"/>
      <c r="EN92" s="107"/>
    </row>
    <row r="93" spans="1:144" s="12" customFormat="1" ht="88.5" customHeight="1">
      <c r="A93" s="627"/>
      <c r="B93" s="31" t="s">
        <v>242</v>
      </c>
      <c r="C93" s="285" t="s">
        <v>410</v>
      </c>
      <c r="D93" s="8"/>
      <c r="E93" s="242">
        <v>1799400</v>
      </c>
      <c r="F93" s="242">
        <v>1799400</v>
      </c>
      <c r="G93" s="313">
        <f t="shared" si="11"/>
        <v>100</v>
      </c>
      <c r="H93" s="315">
        <f t="shared" si="12"/>
        <v>1</v>
      </c>
      <c r="I93" s="285" t="s">
        <v>204</v>
      </c>
      <c r="J93" s="10" t="s">
        <v>14</v>
      </c>
      <c r="K93" s="207">
        <v>16.3</v>
      </c>
      <c r="L93" s="207">
        <v>16.899999999999999</v>
      </c>
      <c r="M93" s="11">
        <f t="shared" si="13"/>
        <v>103.68098159509201</v>
      </c>
      <c r="N93" s="481">
        <v>1</v>
      </c>
      <c r="O93" s="569"/>
      <c r="P93" s="274"/>
      <c r="Q93" s="274"/>
      <c r="R93" s="274"/>
      <c r="S93" s="274"/>
      <c r="T93" s="274"/>
      <c r="U93" s="274"/>
      <c r="V93" s="274"/>
      <c r="W93" s="274"/>
      <c r="X93" s="274"/>
      <c r="Y93" s="274"/>
      <c r="Z93" s="274"/>
      <c r="AA93" s="274"/>
      <c r="AB93" s="107"/>
      <c r="AC93" s="107"/>
      <c r="AD93" s="107"/>
      <c r="AE93" s="107"/>
      <c r="AF93" s="107"/>
      <c r="AG93" s="107"/>
      <c r="AH93" s="107"/>
      <c r="AI93" s="107"/>
      <c r="AJ93" s="107"/>
      <c r="AK93" s="107"/>
      <c r="AL93" s="107"/>
      <c r="AM93" s="107"/>
      <c r="AN93" s="107"/>
      <c r="AO93" s="107"/>
      <c r="AP93" s="107"/>
      <c r="AQ93" s="107"/>
      <c r="AR93" s="107"/>
      <c r="AS93" s="107"/>
      <c r="AT93" s="107"/>
      <c r="AU93" s="107"/>
      <c r="AV93" s="107"/>
      <c r="AW93" s="107"/>
      <c r="AX93" s="107"/>
      <c r="AY93" s="107"/>
      <c r="AZ93" s="107"/>
      <c r="BA93" s="107"/>
      <c r="BB93" s="107"/>
      <c r="BC93" s="107"/>
      <c r="BD93" s="107"/>
      <c r="BE93" s="107"/>
      <c r="BF93" s="107"/>
      <c r="BG93" s="107"/>
      <c r="BH93" s="107"/>
      <c r="BI93" s="107"/>
      <c r="BJ93" s="107"/>
      <c r="BK93" s="107"/>
      <c r="BL93" s="107"/>
      <c r="BM93" s="107"/>
      <c r="BN93" s="107"/>
      <c r="BO93" s="107"/>
      <c r="BP93" s="107"/>
      <c r="BQ93" s="107"/>
      <c r="BR93" s="107"/>
      <c r="BS93" s="107"/>
      <c r="BT93" s="107"/>
      <c r="BU93" s="107"/>
      <c r="BV93" s="107"/>
      <c r="BW93" s="107"/>
      <c r="BX93" s="107"/>
      <c r="BY93" s="107"/>
      <c r="BZ93" s="107"/>
      <c r="CA93" s="107"/>
      <c r="CB93" s="107"/>
      <c r="CC93" s="107"/>
      <c r="CD93" s="107"/>
      <c r="CE93" s="107"/>
      <c r="CF93" s="107"/>
      <c r="CG93" s="107"/>
      <c r="CH93" s="107"/>
      <c r="CI93" s="107"/>
      <c r="CJ93" s="107"/>
      <c r="CK93" s="107"/>
      <c r="CL93" s="107"/>
      <c r="CM93" s="107"/>
      <c r="CN93" s="107"/>
      <c r="CO93" s="107"/>
      <c r="CP93" s="107"/>
      <c r="CQ93" s="107"/>
      <c r="CR93" s="107"/>
      <c r="CS93" s="107"/>
      <c r="CT93" s="107"/>
      <c r="CU93" s="107"/>
      <c r="CV93" s="107"/>
      <c r="CW93" s="107"/>
      <c r="CX93" s="107"/>
      <c r="CY93" s="107"/>
      <c r="CZ93" s="107"/>
      <c r="DA93" s="107"/>
      <c r="DB93" s="107"/>
      <c r="DC93" s="107"/>
      <c r="DD93" s="107"/>
      <c r="DE93" s="107"/>
      <c r="DF93" s="107"/>
      <c r="DG93" s="107"/>
      <c r="DH93" s="107"/>
      <c r="DI93" s="107"/>
      <c r="DJ93" s="107"/>
      <c r="DK93" s="107"/>
      <c r="DL93" s="107"/>
      <c r="DM93" s="107"/>
      <c r="DN93" s="107"/>
      <c r="DO93" s="107"/>
      <c r="DP93" s="107"/>
      <c r="DQ93" s="107"/>
      <c r="DR93" s="107"/>
      <c r="DS93" s="107"/>
      <c r="DT93" s="107"/>
      <c r="DU93" s="107"/>
      <c r="DV93" s="107"/>
      <c r="DW93" s="107"/>
      <c r="DX93" s="107"/>
      <c r="DY93" s="107"/>
      <c r="DZ93" s="107"/>
      <c r="EA93" s="107"/>
      <c r="EB93" s="107"/>
      <c r="EC93" s="107"/>
      <c r="ED93" s="107"/>
      <c r="EE93" s="107"/>
      <c r="EF93" s="107"/>
      <c r="EG93" s="107"/>
      <c r="EH93" s="107"/>
      <c r="EI93" s="107"/>
      <c r="EJ93" s="107"/>
      <c r="EK93" s="107"/>
      <c r="EL93" s="107"/>
      <c r="EM93" s="107"/>
      <c r="EN93" s="107"/>
    </row>
    <row r="94" spans="1:144" s="12" customFormat="1" ht="111.75" customHeight="1">
      <c r="A94" s="627"/>
      <c r="B94" s="31" t="s">
        <v>243</v>
      </c>
      <c r="C94" s="285" t="s">
        <v>416</v>
      </c>
      <c r="D94" s="8"/>
      <c r="E94" s="242">
        <v>26794902</v>
      </c>
      <c r="F94" s="242">
        <v>26794902</v>
      </c>
      <c r="G94" s="313">
        <f t="shared" si="11"/>
        <v>100</v>
      </c>
      <c r="H94" s="315">
        <f t="shared" si="12"/>
        <v>1</v>
      </c>
      <c r="I94" s="285" t="s">
        <v>373</v>
      </c>
      <c r="J94" s="10" t="s">
        <v>84</v>
      </c>
      <c r="K94" s="207">
        <v>33</v>
      </c>
      <c r="L94" s="207">
        <v>36</v>
      </c>
      <c r="M94" s="11">
        <f t="shared" si="13"/>
        <v>109.09090909090908</v>
      </c>
      <c r="N94" s="481">
        <v>1</v>
      </c>
      <c r="O94" s="45"/>
      <c r="P94" s="274"/>
      <c r="Q94" s="274"/>
      <c r="R94" s="274"/>
      <c r="S94" s="274"/>
      <c r="T94" s="274"/>
      <c r="U94" s="274"/>
      <c r="V94" s="274"/>
      <c r="W94" s="274"/>
      <c r="X94" s="274"/>
      <c r="Y94" s="274"/>
      <c r="Z94" s="274"/>
      <c r="AA94" s="274"/>
      <c r="AB94" s="107"/>
      <c r="AC94" s="107"/>
      <c r="AD94" s="107"/>
      <c r="AE94" s="107"/>
      <c r="AF94" s="107"/>
      <c r="AG94" s="107"/>
      <c r="AH94" s="107"/>
      <c r="AI94" s="107"/>
      <c r="AJ94" s="107"/>
      <c r="AK94" s="107"/>
      <c r="AL94" s="107"/>
      <c r="AM94" s="107"/>
      <c r="AN94" s="107"/>
      <c r="AO94" s="107"/>
      <c r="AP94" s="107"/>
      <c r="AQ94" s="107"/>
      <c r="AR94" s="107"/>
      <c r="AS94" s="107"/>
      <c r="AT94" s="107"/>
      <c r="AU94" s="107"/>
      <c r="AV94" s="107"/>
      <c r="AW94" s="107"/>
      <c r="AX94" s="107"/>
      <c r="AY94" s="107"/>
      <c r="AZ94" s="107"/>
      <c r="BA94" s="107"/>
      <c r="BB94" s="107"/>
      <c r="BC94" s="107"/>
      <c r="BD94" s="107"/>
      <c r="BE94" s="107"/>
      <c r="BF94" s="107"/>
      <c r="BG94" s="107"/>
      <c r="BH94" s="107"/>
      <c r="BI94" s="107"/>
      <c r="BJ94" s="107"/>
      <c r="BK94" s="107"/>
      <c r="BL94" s="107"/>
      <c r="BM94" s="107"/>
      <c r="BN94" s="107"/>
      <c r="BO94" s="107"/>
      <c r="BP94" s="107"/>
      <c r="BQ94" s="107"/>
      <c r="BR94" s="107"/>
      <c r="BS94" s="107"/>
      <c r="BT94" s="107"/>
      <c r="BU94" s="107"/>
      <c r="BV94" s="107"/>
      <c r="BW94" s="107"/>
      <c r="BX94" s="107"/>
      <c r="BY94" s="107"/>
      <c r="BZ94" s="107"/>
      <c r="CA94" s="107"/>
      <c r="CB94" s="107"/>
      <c r="CC94" s="107"/>
      <c r="CD94" s="107"/>
      <c r="CE94" s="107"/>
      <c r="CF94" s="107"/>
      <c r="CG94" s="107"/>
      <c r="CH94" s="107"/>
      <c r="CI94" s="107"/>
      <c r="CJ94" s="107"/>
      <c r="CK94" s="107"/>
      <c r="CL94" s="107"/>
      <c r="CM94" s="107"/>
      <c r="CN94" s="107"/>
      <c r="CO94" s="107"/>
      <c r="CP94" s="107"/>
      <c r="CQ94" s="107"/>
      <c r="CR94" s="107"/>
      <c r="CS94" s="107"/>
      <c r="CT94" s="107"/>
      <c r="CU94" s="107"/>
      <c r="CV94" s="107"/>
      <c r="CW94" s="107"/>
      <c r="CX94" s="107"/>
      <c r="CY94" s="107"/>
      <c r="CZ94" s="107"/>
      <c r="DA94" s="107"/>
      <c r="DB94" s="107"/>
      <c r="DC94" s="107"/>
      <c r="DD94" s="107"/>
      <c r="DE94" s="107"/>
      <c r="DF94" s="107"/>
      <c r="DG94" s="107"/>
      <c r="DH94" s="107"/>
      <c r="DI94" s="107"/>
      <c r="DJ94" s="107"/>
      <c r="DK94" s="107"/>
      <c r="DL94" s="107"/>
      <c r="DM94" s="107"/>
      <c r="DN94" s="107"/>
      <c r="DO94" s="107"/>
      <c r="DP94" s="107"/>
      <c r="DQ94" s="107"/>
      <c r="DR94" s="107"/>
      <c r="DS94" s="107"/>
      <c r="DT94" s="107"/>
      <c r="DU94" s="107"/>
      <c r="DV94" s="107"/>
      <c r="DW94" s="107"/>
      <c r="DX94" s="107"/>
      <c r="DY94" s="107"/>
      <c r="DZ94" s="107"/>
      <c r="EA94" s="107"/>
      <c r="EB94" s="107"/>
      <c r="EC94" s="107"/>
      <c r="ED94" s="107"/>
      <c r="EE94" s="107"/>
      <c r="EF94" s="107"/>
      <c r="EG94" s="107"/>
      <c r="EH94" s="107"/>
      <c r="EI94" s="107"/>
      <c r="EJ94" s="107"/>
      <c r="EK94" s="107"/>
      <c r="EL94" s="107"/>
      <c r="EM94" s="107"/>
      <c r="EN94" s="107"/>
    </row>
    <row r="95" spans="1:144" s="12" customFormat="1" ht="116.25" customHeight="1">
      <c r="A95" s="627"/>
      <c r="B95" s="31" t="s">
        <v>244</v>
      </c>
      <c r="C95" s="285" t="s">
        <v>417</v>
      </c>
      <c r="D95" s="8"/>
      <c r="E95" s="242">
        <v>23016500</v>
      </c>
      <c r="F95" s="242">
        <v>23016100</v>
      </c>
      <c r="G95" s="313">
        <f t="shared" si="11"/>
        <v>99.99826211630787</v>
      </c>
      <c r="H95" s="315">
        <f t="shared" si="12"/>
        <v>0.99998262116307868</v>
      </c>
      <c r="I95" s="285" t="s">
        <v>372</v>
      </c>
      <c r="J95" s="10" t="s">
        <v>14</v>
      </c>
      <c r="K95" s="207">
        <v>1</v>
      </c>
      <c r="L95" s="207">
        <v>1</v>
      </c>
      <c r="M95" s="11">
        <f t="shared" si="13"/>
        <v>100</v>
      </c>
      <c r="N95" s="481">
        <v>1</v>
      </c>
      <c r="O95" s="569"/>
      <c r="P95" s="274"/>
      <c r="Q95" s="274"/>
      <c r="R95" s="274"/>
      <c r="S95" s="274"/>
      <c r="T95" s="274"/>
      <c r="U95" s="274"/>
      <c r="V95" s="274"/>
      <c r="W95" s="274"/>
      <c r="X95" s="274"/>
      <c r="Y95" s="274"/>
      <c r="Z95" s="274"/>
      <c r="AA95" s="274"/>
      <c r="AB95" s="107"/>
      <c r="AC95" s="107"/>
      <c r="AD95" s="107"/>
      <c r="AE95" s="107"/>
      <c r="AF95" s="107"/>
      <c r="AG95" s="107"/>
      <c r="AH95" s="107"/>
      <c r="AI95" s="107"/>
      <c r="AJ95" s="107"/>
      <c r="AK95" s="107"/>
      <c r="AL95" s="107"/>
      <c r="AM95" s="107"/>
      <c r="AN95" s="107"/>
      <c r="AO95" s="107"/>
      <c r="AP95" s="107"/>
      <c r="AQ95" s="107"/>
      <c r="AR95" s="107"/>
      <c r="AS95" s="107"/>
      <c r="AT95" s="107"/>
      <c r="AU95" s="107"/>
      <c r="AV95" s="107"/>
      <c r="AW95" s="107"/>
      <c r="AX95" s="107"/>
      <c r="AY95" s="107"/>
      <c r="AZ95" s="107"/>
      <c r="BA95" s="107"/>
      <c r="BB95" s="107"/>
      <c r="BC95" s="107"/>
      <c r="BD95" s="107"/>
      <c r="BE95" s="107"/>
      <c r="BF95" s="107"/>
      <c r="BG95" s="107"/>
      <c r="BH95" s="107"/>
      <c r="BI95" s="107"/>
      <c r="BJ95" s="107"/>
      <c r="BK95" s="107"/>
      <c r="BL95" s="107"/>
      <c r="BM95" s="107"/>
      <c r="BN95" s="107"/>
      <c r="BO95" s="107"/>
      <c r="BP95" s="107"/>
      <c r="BQ95" s="107"/>
      <c r="BR95" s="107"/>
      <c r="BS95" s="107"/>
      <c r="BT95" s="107"/>
      <c r="BU95" s="107"/>
      <c r="BV95" s="107"/>
      <c r="BW95" s="107"/>
      <c r="BX95" s="107"/>
      <c r="BY95" s="107"/>
      <c r="BZ95" s="107"/>
      <c r="CA95" s="107"/>
      <c r="CB95" s="107"/>
      <c r="CC95" s="107"/>
      <c r="CD95" s="107"/>
      <c r="CE95" s="107"/>
      <c r="CF95" s="107"/>
      <c r="CG95" s="107"/>
      <c r="CH95" s="107"/>
      <c r="CI95" s="107"/>
      <c r="CJ95" s="107"/>
      <c r="CK95" s="107"/>
      <c r="CL95" s="107"/>
      <c r="CM95" s="107"/>
      <c r="CN95" s="107"/>
      <c r="CO95" s="107"/>
      <c r="CP95" s="107"/>
      <c r="CQ95" s="107"/>
      <c r="CR95" s="107"/>
      <c r="CS95" s="107"/>
      <c r="CT95" s="107"/>
      <c r="CU95" s="107"/>
      <c r="CV95" s="107"/>
      <c r="CW95" s="107"/>
      <c r="CX95" s="107"/>
      <c r="CY95" s="107"/>
      <c r="CZ95" s="107"/>
      <c r="DA95" s="107"/>
      <c r="DB95" s="107"/>
      <c r="DC95" s="107"/>
      <c r="DD95" s="107"/>
      <c r="DE95" s="107"/>
      <c r="DF95" s="107"/>
      <c r="DG95" s="107"/>
      <c r="DH95" s="107"/>
      <c r="DI95" s="107"/>
      <c r="DJ95" s="107"/>
      <c r="DK95" s="107"/>
      <c r="DL95" s="107"/>
      <c r="DM95" s="107"/>
      <c r="DN95" s="107"/>
      <c r="DO95" s="107"/>
      <c r="DP95" s="107"/>
      <c r="DQ95" s="107"/>
      <c r="DR95" s="107"/>
      <c r="DS95" s="107"/>
      <c r="DT95" s="107"/>
      <c r="DU95" s="107"/>
      <c r="DV95" s="107"/>
      <c r="DW95" s="107"/>
      <c r="DX95" s="107"/>
      <c r="DY95" s="107"/>
      <c r="DZ95" s="107"/>
      <c r="EA95" s="107"/>
      <c r="EB95" s="107"/>
      <c r="EC95" s="107"/>
      <c r="ED95" s="107"/>
      <c r="EE95" s="107"/>
      <c r="EF95" s="107"/>
      <c r="EG95" s="107"/>
      <c r="EH95" s="107"/>
      <c r="EI95" s="107"/>
      <c r="EJ95" s="107"/>
      <c r="EK95" s="107"/>
      <c r="EL95" s="107"/>
      <c r="EM95" s="107"/>
      <c r="EN95" s="107"/>
    </row>
    <row r="96" spans="1:144" s="12" customFormat="1" ht="165.75" customHeight="1">
      <c r="A96" s="627"/>
      <c r="B96" s="31" t="s">
        <v>245</v>
      </c>
      <c r="C96" s="285" t="s">
        <v>579</v>
      </c>
      <c r="D96" s="8"/>
      <c r="E96" s="507">
        <v>1666800</v>
      </c>
      <c r="F96" s="507">
        <v>1666800</v>
      </c>
      <c r="G96" s="313">
        <f t="shared" si="11"/>
        <v>100</v>
      </c>
      <c r="H96" s="315">
        <f t="shared" si="12"/>
        <v>1</v>
      </c>
      <c r="I96" s="674"/>
      <c r="J96" s="10"/>
      <c r="K96" s="207"/>
      <c r="L96" s="207"/>
      <c r="M96" s="11"/>
      <c r="N96" s="481"/>
      <c r="O96" s="569"/>
      <c r="P96" s="274"/>
      <c r="Q96" s="274"/>
      <c r="R96" s="274"/>
      <c r="S96" s="274"/>
      <c r="T96" s="274"/>
      <c r="U96" s="274"/>
      <c r="V96" s="274"/>
      <c r="W96" s="274"/>
      <c r="X96" s="274"/>
      <c r="Y96" s="274"/>
      <c r="Z96" s="274"/>
      <c r="AA96" s="274"/>
      <c r="AB96" s="107"/>
      <c r="AC96" s="107"/>
      <c r="AD96" s="107"/>
      <c r="AE96" s="107"/>
      <c r="AF96" s="107"/>
      <c r="AG96" s="107"/>
      <c r="AH96" s="107"/>
      <c r="AI96" s="107"/>
      <c r="AJ96" s="107"/>
      <c r="AK96" s="107"/>
      <c r="AL96" s="107"/>
      <c r="AM96" s="107"/>
      <c r="AN96" s="107"/>
      <c r="AO96" s="107"/>
      <c r="AP96" s="107"/>
      <c r="AQ96" s="107"/>
      <c r="AR96" s="107"/>
      <c r="AS96" s="107"/>
      <c r="AT96" s="107"/>
      <c r="AU96" s="107"/>
      <c r="AV96" s="107"/>
      <c r="AW96" s="107"/>
      <c r="AX96" s="107"/>
      <c r="AY96" s="107"/>
      <c r="AZ96" s="107"/>
      <c r="BA96" s="107"/>
      <c r="BB96" s="107"/>
      <c r="BC96" s="107"/>
      <c r="BD96" s="107"/>
      <c r="BE96" s="107"/>
      <c r="BF96" s="107"/>
      <c r="BG96" s="107"/>
      <c r="BH96" s="107"/>
      <c r="BI96" s="107"/>
      <c r="BJ96" s="107"/>
      <c r="BK96" s="107"/>
      <c r="BL96" s="107"/>
      <c r="BM96" s="107"/>
      <c r="BN96" s="107"/>
      <c r="BO96" s="107"/>
      <c r="BP96" s="107"/>
      <c r="BQ96" s="107"/>
      <c r="BR96" s="107"/>
      <c r="BS96" s="107"/>
      <c r="BT96" s="107"/>
      <c r="BU96" s="107"/>
      <c r="BV96" s="107"/>
      <c r="BW96" s="107"/>
      <c r="BX96" s="107"/>
      <c r="BY96" s="107"/>
      <c r="BZ96" s="107"/>
      <c r="CA96" s="107"/>
      <c r="CB96" s="107"/>
      <c r="CC96" s="107"/>
      <c r="CD96" s="107"/>
      <c r="CE96" s="107"/>
      <c r="CF96" s="107"/>
      <c r="CG96" s="107"/>
      <c r="CH96" s="107"/>
      <c r="CI96" s="107"/>
      <c r="CJ96" s="107"/>
      <c r="CK96" s="107"/>
      <c r="CL96" s="107"/>
      <c r="CM96" s="107"/>
      <c r="CN96" s="107"/>
      <c r="CO96" s="107"/>
      <c r="CP96" s="107"/>
      <c r="CQ96" s="107"/>
      <c r="CR96" s="107"/>
      <c r="CS96" s="107"/>
      <c r="CT96" s="107"/>
      <c r="CU96" s="107"/>
      <c r="CV96" s="107"/>
      <c r="CW96" s="107"/>
      <c r="CX96" s="107"/>
      <c r="CY96" s="107"/>
      <c r="CZ96" s="107"/>
      <c r="DA96" s="107"/>
      <c r="DB96" s="107"/>
      <c r="DC96" s="107"/>
      <c r="DD96" s="107"/>
      <c r="DE96" s="107"/>
      <c r="DF96" s="107"/>
      <c r="DG96" s="107"/>
      <c r="DH96" s="107"/>
      <c r="DI96" s="107"/>
      <c r="DJ96" s="107"/>
      <c r="DK96" s="107"/>
      <c r="DL96" s="107"/>
      <c r="DM96" s="107"/>
      <c r="DN96" s="107"/>
      <c r="DO96" s="107"/>
      <c r="DP96" s="107"/>
      <c r="DQ96" s="107"/>
      <c r="DR96" s="107"/>
      <c r="DS96" s="107"/>
      <c r="DT96" s="107"/>
      <c r="DU96" s="107"/>
      <c r="DV96" s="107"/>
      <c r="DW96" s="107"/>
      <c r="DX96" s="107"/>
      <c r="DY96" s="107"/>
      <c r="DZ96" s="107"/>
      <c r="EA96" s="107"/>
      <c r="EB96" s="107"/>
      <c r="EC96" s="107"/>
      <c r="ED96" s="107"/>
      <c r="EE96" s="107"/>
      <c r="EF96" s="107"/>
      <c r="EG96" s="107"/>
      <c r="EH96" s="107"/>
      <c r="EI96" s="107"/>
      <c r="EJ96" s="107"/>
      <c r="EK96" s="107"/>
      <c r="EL96" s="107"/>
      <c r="EM96" s="107"/>
      <c r="EN96" s="107"/>
    </row>
    <row r="97" spans="1:144" s="12" customFormat="1" ht="123.75" customHeight="1">
      <c r="A97" s="627">
        <v>6</v>
      </c>
      <c r="B97" s="31" t="s">
        <v>246</v>
      </c>
      <c r="C97" s="285" t="s">
        <v>496</v>
      </c>
      <c r="D97" s="8"/>
      <c r="E97" s="633">
        <v>474748</v>
      </c>
      <c r="F97" s="633">
        <v>474748</v>
      </c>
      <c r="G97" s="313">
        <f t="shared" si="11"/>
        <v>100</v>
      </c>
      <c r="H97" s="315">
        <f t="shared" si="12"/>
        <v>1</v>
      </c>
      <c r="I97" s="285"/>
      <c r="J97" s="10"/>
      <c r="K97" s="207"/>
      <c r="L97" s="207"/>
      <c r="M97" s="11"/>
      <c r="N97" s="481"/>
      <c r="O97" s="45"/>
      <c r="P97" s="274"/>
      <c r="Q97" s="274"/>
      <c r="R97" s="274"/>
      <c r="S97" s="274"/>
      <c r="T97" s="274"/>
      <c r="U97" s="274"/>
      <c r="V97" s="274"/>
      <c r="W97" s="274"/>
      <c r="X97" s="274"/>
      <c r="Y97" s="274"/>
      <c r="Z97" s="274"/>
      <c r="AA97" s="274"/>
      <c r="AB97" s="107"/>
      <c r="AC97" s="107"/>
      <c r="AD97" s="107"/>
      <c r="AE97" s="107"/>
      <c r="AF97" s="107"/>
      <c r="AG97" s="107"/>
      <c r="AH97" s="107"/>
      <c r="AI97" s="107"/>
      <c r="AJ97" s="107"/>
      <c r="AK97" s="107"/>
      <c r="AL97" s="107"/>
      <c r="AM97" s="107"/>
      <c r="AN97" s="107"/>
      <c r="AO97" s="107"/>
      <c r="AP97" s="107"/>
      <c r="AQ97" s="107"/>
      <c r="AR97" s="107"/>
      <c r="AS97" s="107"/>
      <c r="AT97" s="107"/>
      <c r="AU97" s="107"/>
      <c r="AV97" s="107"/>
      <c r="AW97" s="107"/>
      <c r="AX97" s="107"/>
      <c r="AY97" s="107"/>
      <c r="AZ97" s="107"/>
      <c r="BA97" s="107"/>
      <c r="BB97" s="107"/>
      <c r="BC97" s="107"/>
      <c r="BD97" s="107"/>
      <c r="BE97" s="107"/>
      <c r="BF97" s="107"/>
      <c r="BG97" s="107"/>
      <c r="BH97" s="107"/>
      <c r="BI97" s="107"/>
      <c r="BJ97" s="107"/>
      <c r="BK97" s="107"/>
      <c r="BL97" s="107"/>
      <c r="BM97" s="107"/>
      <c r="BN97" s="107"/>
      <c r="BO97" s="107"/>
      <c r="BP97" s="107"/>
      <c r="BQ97" s="107"/>
      <c r="BR97" s="107"/>
      <c r="BS97" s="107"/>
      <c r="BT97" s="107"/>
      <c r="BU97" s="107"/>
      <c r="BV97" s="107"/>
      <c r="BW97" s="107"/>
      <c r="BX97" s="107"/>
      <c r="BY97" s="107"/>
      <c r="BZ97" s="107"/>
      <c r="CA97" s="107"/>
      <c r="CB97" s="107"/>
      <c r="CC97" s="107"/>
      <c r="CD97" s="107"/>
      <c r="CE97" s="107"/>
      <c r="CF97" s="107"/>
      <c r="CG97" s="107"/>
      <c r="CH97" s="107"/>
      <c r="CI97" s="107"/>
      <c r="CJ97" s="107"/>
      <c r="CK97" s="107"/>
      <c r="CL97" s="107"/>
      <c r="CM97" s="107"/>
      <c r="CN97" s="107"/>
      <c r="CO97" s="107"/>
      <c r="CP97" s="107"/>
      <c r="CQ97" s="107"/>
      <c r="CR97" s="107"/>
      <c r="CS97" s="107"/>
      <c r="CT97" s="107"/>
      <c r="CU97" s="107"/>
      <c r="CV97" s="107"/>
      <c r="CW97" s="107"/>
      <c r="CX97" s="107"/>
      <c r="CY97" s="107"/>
      <c r="CZ97" s="107"/>
      <c r="DA97" s="107"/>
      <c r="DB97" s="107"/>
      <c r="DC97" s="107"/>
      <c r="DD97" s="107"/>
      <c r="DE97" s="107"/>
      <c r="DF97" s="107"/>
      <c r="DG97" s="107"/>
      <c r="DH97" s="107"/>
      <c r="DI97" s="107"/>
      <c r="DJ97" s="107"/>
      <c r="DK97" s="107"/>
      <c r="DL97" s="107"/>
      <c r="DM97" s="107"/>
      <c r="DN97" s="107"/>
      <c r="DO97" s="107"/>
      <c r="DP97" s="107"/>
      <c r="DQ97" s="107"/>
      <c r="DR97" s="107"/>
      <c r="DS97" s="107"/>
      <c r="DT97" s="107"/>
      <c r="DU97" s="107"/>
      <c r="DV97" s="107"/>
      <c r="DW97" s="107"/>
      <c r="DX97" s="107"/>
      <c r="DY97" s="107"/>
      <c r="DZ97" s="107"/>
      <c r="EA97" s="107"/>
      <c r="EB97" s="107"/>
      <c r="EC97" s="107"/>
      <c r="ED97" s="107"/>
      <c r="EE97" s="107"/>
      <c r="EF97" s="107"/>
      <c r="EG97" s="107"/>
      <c r="EH97" s="107"/>
      <c r="EI97" s="107"/>
      <c r="EJ97" s="107"/>
      <c r="EK97" s="107"/>
      <c r="EL97" s="107"/>
      <c r="EM97" s="107"/>
      <c r="EN97" s="107"/>
    </row>
    <row r="98" spans="1:144" s="71" customFormat="1" ht="30.75" customHeight="1">
      <c r="A98" s="56"/>
      <c r="B98" s="54"/>
      <c r="C98" s="52" t="s">
        <v>86</v>
      </c>
      <c r="D98" s="316"/>
      <c r="E98" s="394">
        <f>E92+E93+E94+E95+E96+E97</f>
        <v>54665350</v>
      </c>
      <c r="F98" s="394">
        <f>F92+F93+F94+F95+F96+F97</f>
        <v>54664950</v>
      </c>
      <c r="G98" s="394">
        <f>F98/E98*100</f>
        <v>99.999268275059066</v>
      </c>
      <c r="H98" s="351">
        <v>0.99</v>
      </c>
      <c r="I98" s="52"/>
      <c r="J98" s="74"/>
      <c r="K98" s="212"/>
      <c r="L98" s="212"/>
      <c r="M98" s="396">
        <v>99</v>
      </c>
      <c r="N98" s="396">
        <v>0.98</v>
      </c>
      <c r="O98" s="569"/>
      <c r="P98" s="298"/>
      <c r="Q98" s="298"/>
      <c r="R98" s="298"/>
      <c r="S98" s="298"/>
      <c r="T98" s="298"/>
      <c r="U98" s="298"/>
      <c r="V98" s="298"/>
      <c r="W98" s="298"/>
      <c r="X98" s="49"/>
      <c r="Y98" s="49"/>
      <c r="Z98" s="49"/>
      <c r="AA98" s="49"/>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c r="BN98" s="61"/>
      <c r="BO98" s="61"/>
      <c r="BP98" s="61"/>
      <c r="BQ98" s="61"/>
      <c r="BR98" s="61"/>
      <c r="BS98" s="61"/>
      <c r="BT98" s="61"/>
      <c r="BU98" s="61"/>
      <c r="BV98" s="61"/>
      <c r="BW98" s="61"/>
      <c r="BX98" s="61"/>
      <c r="BY98" s="61"/>
      <c r="BZ98" s="61"/>
      <c r="CA98" s="61"/>
      <c r="CB98" s="61"/>
      <c r="CC98" s="61"/>
      <c r="CD98" s="61"/>
      <c r="CE98" s="61"/>
      <c r="CF98" s="61"/>
      <c r="CG98" s="61"/>
      <c r="CH98" s="61"/>
      <c r="CI98" s="61"/>
      <c r="CJ98" s="61"/>
      <c r="CK98" s="61"/>
      <c r="CL98" s="61"/>
      <c r="CM98" s="61"/>
      <c r="CN98" s="61"/>
      <c r="CO98" s="61"/>
      <c r="CP98" s="61"/>
      <c r="CQ98" s="61"/>
      <c r="CR98" s="61"/>
      <c r="CS98" s="61"/>
      <c r="CT98" s="61"/>
      <c r="CU98" s="61"/>
      <c r="CV98" s="61"/>
      <c r="CW98" s="61"/>
      <c r="CX98" s="61"/>
      <c r="CY98" s="61"/>
      <c r="CZ98" s="61"/>
      <c r="DA98" s="61"/>
      <c r="DB98" s="61"/>
      <c r="DC98" s="61"/>
      <c r="DD98" s="61"/>
      <c r="DE98" s="61"/>
      <c r="DF98" s="61"/>
      <c r="DG98" s="61"/>
      <c r="DH98" s="61"/>
      <c r="DI98" s="61"/>
      <c r="DJ98" s="61"/>
      <c r="DK98" s="61"/>
      <c r="DL98" s="61"/>
      <c r="DM98" s="61"/>
      <c r="DN98" s="61"/>
      <c r="DO98" s="61"/>
      <c r="DP98" s="61"/>
      <c r="DQ98" s="61"/>
      <c r="DR98" s="61"/>
      <c r="DS98" s="61"/>
      <c r="DT98" s="61"/>
      <c r="DU98" s="61"/>
      <c r="DV98" s="61"/>
      <c r="DW98" s="61"/>
      <c r="DX98" s="61"/>
      <c r="DY98" s="61"/>
      <c r="DZ98" s="61"/>
      <c r="EA98" s="61"/>
      <c r="EB98" s="61"/>
      <c r="EC98" s="61"/>
      <c r="ED98" s="61"/>
      <c r="EE98" s="61"/>
      <c r="EF98" s="61"/>
      <c r="EG98" s="61"/>
      <c r="EH98" s="61"/>
      <c r="EI98" s="61"/>
      <c r="EJ98" s="61"/>
      <c r="EK98" s="61"/>
      <c r="EL98" s="61"/>
      <c r="EM98" s="61"/>
      <c r="EN98" s="61"/>
    </row>
    <row r="99" spans="1:144" ht="42" customHeight="1">
      <c r="B99" s="198" t="s">
        <v>247</v>
      </c>
      <c r="C99" s="774" t="s">
        <v>205</v>
      </c>
      <c r="D99" s="775"/>
      <c r="E99" s="775"/>
      <c r="F99" s="775"/>
      <c r="G99" s="775"/>
      <c r="H99" s="775"/>
      <c r="I99" s="775"/>
      <c r="J99" s="775"/>
      <c r="K99" s="775"/>
      <c r="L99" s="775"/>
      <c r="M99" s="775"/>
      <c r="N99" s="776"/>
      <c r="O99" s="569"/>
    </row>
    <row r="100" spans="1:144" ht="31.5" customHeight="1">
      <c r="B100" s="31"/>
      <c r="C100" s="789" t="s">
        <v>206</v>
      </c>
      <c r="D100" s="790"/>
      <c r="E100" s="790"/>
      <c r="F100" s="790"/>
      <c r="G100" s="790"/>
      <c r="H100" s="790"/>
      <c r="I100" s="790"/>
      <c r="J100" s="790"/>
      <c r="K100" s="790"/>
      <c r="L100" s="790"/>
      <c r="M100" s="790"/>
      <c r="N100" s="791"/>
      <c r="O100" s="569"/>
    </row>
    <row r="101" spans="1:144" ht="26.25" customHeight="1">
      <c r="B101" s="31"/>
      <c r="C101" s="789" t="s">
        <v>207</v>
      </c>
      <c r="D101" s="790"/>
      <c r="E101" s="790"/>
      <c r="F101" s="790"/>
      <c r="G101" s="790"/>
      <c r="H101" s="790"/>
      <c r="I101" s="790"/>
      <c r="J101" s="790"/>
      <c r="K101" s="790"/>
      <c r="L101" s="790"/>
      <c r="M101" s="790"/>
      <c r="N101" s="791"/>
      <c r="O101" s="569"/>
    </row>
    <row r="102" spans="1:144" ht="26.25" customHeight="1">
      <c r="B102" s="31"/>
      <c r="C102" s="789" t="s">
        <v>208</v>
      </c>
      <c r="D102" s="790"/>
      <c r="E102" s="790"/>
      <c r="F102" s="790"/>
      <c r="G102" s="790"/>
      <c r="H102" s="790"/>
      <c r="I102" s="790"/>
      <c r="J102" s="790"/>
      <c r="K102" s="790"/>
      <c r="L102" s="790"/>
      <c r="M102" s="790"/>
      <c r="N102" s="791"/>
      <c r="O102" s="569"/>
    </row>
    <row r="103" spans="1:144" ht="26.25" customHeight="1">
      <c r="B103" s="31"/>
      <c r="C103" s="789" t="s">
        <v>209</v>
      </c>
      <c r="D103" s="790"/>
      <c r="E103" s="790"/>
      <c r="F103" s="790"/>
      <c r="G103" s="790"/>
      <c r="H103" s="790"/>
      <c r="I103" s="790"/>
      <c r="J103" s="790"/>
      <c r="K103" s="790"/>
      <c r="L103" s="790"/>
      <c r="M103" s="790"/>
      <c r="N103" s="791"/>
      <c r="O103" s="569"/>
    </row>
    <row r="104" spans="1:144" ht="38.25" customHeight="1">
      <c r="B104" s="31"/>
      <c r="C104" s="789" t="s">
        <v>210</v>
      </c>
      <c r="D104" s="790"/>
      <c r="E104" s="790"/>
      <c r="F104" s="790"/>
      <c r="G104" s="790"/>
      <c r="H104" s="790"/>
      <c r="I104" s="790"/>
      <c r="J104" s="790"/>
      <c r="K104" s="790"/>
      <c r="L104" s="790"/>
      <c r="M104" s="790"/>
      <c r="N104" s="791"/>
      <c r="O104" s="569"/>
      <c r="P104" s="274"/>
      <c r="Q104" s="274"/>
      <c r="R104" s="274"/>
      <c r="S104" s="274"/>
      <c r="T104" s="274"/>
      <c r="U104" s="274"/>
      <c r="V104" s="274"/>
      <c r="W104" s="274"/>
    </row>
    <row r="105" spans="1:144" s="12" customFormat="1" ht="99" customHeight="1">
      <c r="A105" s="98"/>
      <c r="B105" s="31" t="s">
        <v>248</v>
      </c>
      <c r="C105" s="285" t="s">
        <v>418</v>
      </c>
      <c r="D105" s="8"/>
      <c r="E105" s="509">
        <v>144200</v>
      </c>
      <c r="F105" s="509">
        <v>144200</v>
      </c>
      <c r="G105" s="313">
        <f t="shared" ref="G105:G110" si="14">(F105/E105)*100</f>
        <v>100</v>
      </c>
      <c r="H105" s="315">
        <f>G105/100</f>
        <v>1</v>
      </c>
      <c r="I105" s="285" t="s">
        <v>423</v>
      </c>
      <c r="J105" s="10" t="s">
        <v>10</v>
      </c>
      <c r="K105" s="207">
        <v>50</v>
      </c>
      <c r="L105" s="207">
        <v>50</v>
      </c>
      <c r="M105" s="11">
        <f t="shared" ref="M105:M108" si="15">L105/K105*100</f>
        <v>100</v>
      </c>
      <c r="N105" s="312">
        <v>1</v>
      </c>
      <c r="O105" s="569"/>
      <c r="P105" s="274"/>
      <c r="Q105" s="274"/>
      <c r="R105" s="274"/>
      <c r="S105" s="274"/>
      <c r="T105" s="274"/>
      <c r="U105" s="274"/>
      <c r="V105" s="274"/>
      <c r="W105" s="274"/>
      <c r="X105" s="274"/>
      <c r="Y105" s="274"/>
      <c r="Z105" s="274"/>
      <c r="AA105" s="274"/>
      <c r="AB105" s="107"/>
      <c r="AC105" s="107"/>
      <c r="AD105" s="107"/>
      <c r="AE105" s="107"/>
      <c r="AF105" s="107"/>
      <c r="AG105" s="107"/>
      <c r="AH105" s="107"/>
      <c r="AI105" s="107"/>
      <c r="AJ105" s="107"/>
      <c r="AK105" s="107"/>
      <c r="AL105" s="107"/>
      <c r="AM105" s="107"/>
      <c r="AN105" s="107"/>
      <c r="AO105" s="107"/>
      <c r="AP105" s="107"/>
      <c r="AQ105" s="107"/>
      <c r="AR105" s="107"/>
      <c r="AS105" s="107"/>
      <c r="AT105" s="107"/>
      <c r="AU105" s="107"/>
      <c r="AV105" s="107"/>
      <c r="AW105" s="107"/>
      <c r="AX105" s="107"/>
      <c r="AY105" s="107"/>
      <c r="AZ105" s="107"/>
      <c r="BA105" s="107"/>
      <c r="BB105" s="107"/>
      <c r="BC105" s="107"/>
      <c r="BD105" s="107"/>
      <c r="BE105" s="107"/>
      <c r="BF105" s="107"/>
      <c r="BG105" s="107"/>
      <c r="BH105" s="107"/>
      <c r="BI105" s="107"/>
      <c r="BJ105" s="107"/>
      <c r="BK105" s="107"/>
      <c r="BL105" s="107"/>
      <c r="BM105" s="107"/>
      <c r="BN105" s="107"/>
      <c r="BO105" s="107"/>
      <c r="BP105" s="107"/>
      <c r="BQ105" s="107"/>
      <c r="BR105" s="107"/>
      <c r="BS105" s="107"/>
      <c r="BT105" s="107"/>
      <c r="BU105" s="107"/>
      <c r="BV105" s="107"/>
      <c r="BW105" s="107"/>
      <c r="BX105" s="107"/>
      <c r="BY105" s="107"/>
      <c r="BZ105" s="107"/>
      <c r="CA105" s="107"/>
      <c r="CB105" s="107"/>
      <c r="CC105" s="107"/>
      <c r="CD105" s="107"/>
      <c r="CE105" s="107"/>
      <c r="CF105" s="107"/>
      <c r="CG105" s="107"/>
      <c r="CH105" s="107"/>
      <c r="CI105" s="107"/>
      <c r="CJ105" s="107"/>
      <c r="CK105" s="107"/>
      <c r="CL105" s="107"/>
      <c r="CM105" s="107"/>
      <c r="CN105" s="107"/>
      <c r="CO105" s="107"/>
      <c r="CP105" s="107"/>
      <c r="CQ105" s="107"/>
      <c r="CR105" s="107"/>
      <c r="CS105" s="107"/>
      <c r="CT105" s="107"/>
      <c r="CU105" s="107"/>
      <c r="CV105" s="107"/>
      <c r="CW105" s="107"/>
      <c r="CX105" s="107"/>
      <c r="CY105" s="107"/>
      <c r="CZ105" s="107"/>
      <c r="DA105" s="107"/>
      <c r="DB105" s="107"/>
      <c r="DC105" s="107"/>
      <c r="DD105" s="107"/>
      <c r="DE105" s="107"/>
      <c r="DF105" s="107"/>
      <c r="DG105" s="107"/>
      <c r="DH105" s="107"/>
      <c r="DI105" s="107"/>
      <c r="DJ105" s="107"/>
      <c r="DK105" s="107"/>
      <c r="DL105" s="107"/>
      <c r="DM105" s="107"/>
      <c r="DN105" s="107"/>
      <c r="DO105" s="107"/>
      <c r="DP105" s="107"/>
      <c r="DQ105" s="107"/>
      <c r="DR105" s="107"/>
      <c r="DS105" s="107"/>
      <c r="DT105" s="107"/>
      <c r="DU105" s="107"/>
      <c r="DV105" s="107"/>
      <c r="DW105" s="107"/>
      <c r="DX105" s="107"/>
      <c r="DY105" s="107"/>
      <c r="DZ105" s="107"/>
      <c r="EA105" s="107"/>
      <c r="EB105" s="107"/>
      <c r="EC105" s="107"/>
      <c r="ED105" s="107"/>
      <c r="EE105" s="107"/>
      <c r="EF105" s="107"/>
      <c r="EG105" s="107"/>
      <c r="EH105" s="107"/>
      <c r="EI105" s="107"/>
      <c r="EJ105" s="107"/>
      <c r="EK105" s="107"/>
      <c r="EL105" s="107"/>
      <c r="EM105" s="107"/>
      <c r="EN105" s="107"/>
    </row>
    <row r="106" spans="1:144" s="12" customFormat="1" ht="150.75" customHeight="1">
      <c r="A106" s="98"/>
      <c r="B106" s="31" t="s">
        <v>249</v>
      </c>
      <c r="C106" s="285" t="s">
        <v>419</v>
      </c>
      <c r="D106" s="8"/>
      <c r="E106" s="508">
        <v>133510</v>
      </c>
      <c r="F106" s="508">
        <v>133510</v>
      </c>
      <c r="G106" s="313">
        <f t="shared" si="14"/>
        <v>100</v>
      </c>
      <c r="H106" s="315">
        <f t="shared" ref="H106:H109" si="16">G106/100</f>
        <v>1</v>
      </c>
      <c r="I106" s="285" t="s">
        <v>211</v>
      </c>
      <c r="J106" s="10" t="s">
        <v>84</v>
      </c>
      <c r="K106" s="207">
        <v>37</v>
      </c>
      <c r="L106" s="207">
        <v>37</v>
      </c>
      <c r="M106" s="11">
        <f t="shared" si="15"/>
        <v>100</v>
      </c>
      <c r="N106" s="481">
        <v>1</v>
      </c>
      <c r="O106" s="569"/>
      <c r="P106" s="274"/>
      <c r="Q106" s="274"/>
      <c r="R106" s="274"/>
      <c r="S106" s="274"/>
      <c r="T106" s="274"/>
      <c r="U106" s="274"/>
      <c r="V106" s="274"/>
      <c r="W106" s="274"/>
      <c r="X106" s="274"/>
      <c r="Y106" s="274"/>
      <c r="Z106" s="274"/>
      <c r="AA106" s="274"/>
      <c r="AB106" s="107"/>
      <c r="AC106" s="107"/>
      <c r="AD106" s="107"/>
      <c r="AE106" s="107"/>
      <c r="AF106" s="107"/>
      <c r="AG106" s="107"/>
      <c r="AH106" s="107"/>
      <c r="AI106" s="107"/>
      <c r="AJ106" s="107"/>
      <c r="AK106" s="107"/>
      <c r="AL106" s="107"/>
      <c r="AM106" s="107"/>
      <c r="AN106" s="107"/>
      <c r="AO106" s="107"/>
      <c r="AP106" s="107"/>
      <c r="AQ106" s="107"/>
      <c r="AR106" s="107"/>
      <c r="AS106" s="107"/>
      <c r="AT106" s="107"/>
      <c r="AU106" s="107"/>
      <c r="AV106" s="107"/>
      <c r="AW106" s="107"/>
      <c r="AX106" s="107"/>
      <c r="AY106" s="107"/>
      <c r="AZ106" s="107"/>
      <c r="BA106" s="107"/>
      <c r="BB106" s="107"/>
      <c r="BC106" s="107"/>
      <c r="BD106" s="107"/>
      <c r="BE106" s="107"/>
      <c r="BF106" s="107"/>
      <c r="BG106" s="107"/>
      <c r="BH106" s="107"/>
      <c r="BI106" s="107"/>
      <c r="BJ106" s="107"/>
      <c r="BK106" s="107"/>
      <c r="BL106" s="107"/>
      <c r="BM106" s="107"/>
      <c r="BN106" s="107"/>
      <c r="BO106" s="107"/>
      <c r="BP106" s="107"/>
      <c r="BQ106" s="107"/>
      <c r="BR106" s="107"/>
      <c r="BS106" s="107"/>
      <c r="BT106" s="107"/>
      <c r="BU106" s="107"/>
      <c r="BV106" s="107"/>
      <c r="BW106" s="107"/>
      <c r="BX106" s="107"/>
      <c r="BY106" s="107"/>
      <c r="BZ106" s="107"/>
      <c r="CA106" s="107"/>
      <c r="CB106" s="107"/>
      <c r="CC106" s="107"/>
      <c r="CD106" s="107"/>
      <c r="CE106" s="107"/>
      <c r="CF106" s="107"/>
      <c r="CG106" s="107"/>
      <c r="CH106" s="107"/>
      <c r="CI106" s="107"/>
      <c r="CJ106" s="107"/>
      <c r="CK106" s="107"/>
      <c r="CL106" s="107"/>
      <c r="CM106" s="107"/>
      <c r="CN106" s="107"/>
      <c r="CO106" s="107"/>
      <c r="CP106" s="107"/>
      <c r="CQ106" s="107"/>
      <c r="CR106" s="107"/>
      <c r="CS106" s="107"/>
      <c r="CT106" s="107"/>
      <c r="CU106" s="107"/>
      <c r="CV106" s="107"/>
      <c r="CW106" s="107"/>
      <c r="CX106" s="107"/>
      <c r="CY106" s="107"/>
      <c r="CZ106" s="107"/>
      <c r="DA106" s="107"/>
      <c r="DB106" s="107"/>
      <c r="DC106" s="107"/>
      <c r="DD106" s="107"/>
      <c r="DE106" s="107"/>
      <c r="DF106" s="107"/>
      <c r="DG106" s="107"/>
      <c r="DH106" s="107"/>
      <c r="DI106" s="107"/>
      <c r="DJ106" s="107"/>
      <c r="DK106" s="107"/>
      <c r="DL106" s="107"/>
      <c r="DM106" s="107"/>
      <c r="DN106" s="107"/>
      <c r="DO106" s="107"/>
      <c r="DP106" s="107"/>
      <c r="DQ106" s="107"/>
      <c r="DR106" s="107"/>
      <c r="DS106" s="107"/>
      <c r="DT106" s="107"/>
      <c r="DU106" s="107"/>
      <c r="DV106" s="107"/>
      <c r="DW106" s="107"/>
      <c r="DX106" s="107"/>
      <c r="DY106" s="107"/>
      <c r="DZ106" s="107"/>
      <c r="EA106" s="107"/>
      <c r="EB106" s="107"/>
      <c r="EC106" s="107"/>
      <c r="ED106" s="107"/>
      <c r="EE106" s="107"/>
      <c r="EF106" s="107"/>
      <c r="EG106" s="107"/>
      <c r="EH106" s="107"/>
      <c r="EI106" s="107"/>
      <c r="EJ106" s="107"/>
      <c r="EK106" s="107"/>
      <c r="EL106" s="107"/>
      <c r="EM106" s="107"/>
      <c r="EN106" s="107"/>
    </row>
    <row r="107" spans="1:144" s="12" customFormat="1" ht="111" customHeight="1">
      <c r="A107" s="98"/>
      <c r="B107" s="31" t="s">
        <v>250</v>
      </c>
      <c r="C107" s="285" t="s">
        <v>420</v>
      </c>
      <c r="D107" s="8"/>
      <c r="E107" s="508">
        <v>1496682.72</v>
      </c>
      <c r="F107" s="508">
        <v>1464923.8</v>
      </c>
      <c r="G107" s="313">
        <f t="shared" si="14"/>
        <v>97.87804592278583</v>
      </c>
      <c r="H107" s="315">
        <f t="shared" si="16"/>
        <v>0.97878045922785828</v>
      </c>
      <c r="I107" s="285" t="s">
        <v>422</v>
      </c>
      <c r="J107" s="153" t="s">
        <v>10</v>
      </c>
      <c r="K107" s="213">
        <v>100</v>
      </c>
      <c r="L107" s="209">
        <v>100</v>
      </c>
      <c r="M107" s="11">
        <f t="shared" si="15"/>
        <v>100</v>
      </c>
      <c r="N107" s="481">
        <v>1</v>
      </c>
      <c r="O107" s="569"/>
      <c r="P107" s="274"/>
      <c r="Q107" s="274"/>
      <c r="R107" s="274"/>
      <c r="S107" s="274"/>
      <c r="T107" s="274"/>
      <c r="U107" s="274"/>
      <c r="V107" s="274"/>
      <c r="W107" s="274"/>
      <c r="X107" s="274"/>
      <c r="Y107" s="274"/>
      <c r="Z107" s="274"/>
      <c r="AA107" s="274"/>
      <c r="AB107" s="107"/>
      <c r="AC107" s="107"/>
      <c r="AD107" s="107"/>
      <c r="AE107" s="107"/>
      <c r="AF107" s="107"/>
      <c r="AG107" s="107"/>
      <c r="AH107" s="107"/>
      <c r="AI107" s="107"/>
      <c r="AJ107" s="107"/>
      <c r="AK107" s="107"/>
      <c r="AL107" s="107"/>
      <c r="AM107" s="107"/>
      <c r="AN107" s="107"/>
      <c r="AO107" s="107"/>
      <c r="AP107" s="107"/>
      <c r="AQ107" s="107"/>
      <c r="AR107" s="107"/>
      <c r="AS107" s="107"/>
      <c r="AT107" s="107"/>
      <c r="AU107" s="107"/>
      <c r="AV107" s="107"/>
      <c r="AW107" s="107"/>
      <c r="AX107" s="107"/>
      <c r="AY107" s="107"/>
      <c r="AZ107" s="107"/>
      <c r="BA107" s="107"/>
      <c r="BB107" s="107"/>
      <c r="BC107" s="107"/>
      <c r="BD107" s="107"/>
      <c r="BE107" s="107"/>
      <c r="BF107" s="107"/>
      <c r="BG107" s="107"/>
      <c r="BH107" s="107"/>
      <c r="BI107" s="107"/>
      <c r="BJ107" s="107"/>
      <c r="BK107" s="107"/>
      <c r="BL107" s="107"/>
      <c r="BM107" s="107"/>
      <c r="BN107" s="107"/>
      <c r="BO107" s="107"/>
      <c r="BP107" s="107"/>
      <c r="BQ107" s="107"/>
      <c r="BR107" s="107"/>
      <c r="BS107" s="107"/>
      <c r="BT107" s="107"/>
      <c r="BU107" s="107"/>
      <c r="BV107" s="107"/>
      <c r="BW107" s="107"/>
      <c r="BX107" s="107"/>
      <c r="BY107" s="107"/>
      <c r="BZ107" s="107"/>
      <c r="CA107" s="107"/>
      <c r="CB107" s="107"/>
      <c r="CC107" s="107"/>
      <c r="CD107" s="107"/>
      <c r="CE107" s="107"/>
      <c r="CF107" s="107"/>
      <c r="CG107" s="107"/>
      <c r="CH107" s="107"/>
      <c r="CI107" s="107"/>
      <c r="CJ107" s="107"/>
      <c r="CK107" s="107"/>
      <c r="CL107" s="107"/>
      <c r="CM107" s="107"/>
      <c r="CN107" s="107"/>
      <c r="CO107" s="107"/>
      <c r="CP107" s="107"/>
      <c r="CQ107" s="107"/>
      <c r="CR107" s="107"/>
      <c r="CS107" s="107"/>
      <c r="CT107" s="107"/>
      <c r="CU107" s="107"/>
      <c r="CV107" s="107"/>
      <c r="CW107" s="107"/>
      <c r="CX107" s="107"/>
      <c r="CY107" s="107"/>
      <c r="CZ107" s="107"/>
      <c r="DA107" s="107"/>
      <c r="DB107" s="107"/>
      <c r="DC107" s="107"/>
      <c r="DD107" s="107"/>
      <c r="DE107" s="107"/>
      <c r="DF107" s="107"/>
      <c r="DG107" s="107"/>
      <c r="DH107" s="107"/>
      <c r="DI107" s="107"/>
      <c r="DJ107" s="107"/>
      <c r="DK107" s="107"/>
      <c r="DL107" s="107"/>
      <c r="DM107" s="107"/>
      <c r="DN107" s="107"/>
      <c r="DO107" s="107"/>
      <c r="DP107" s="107"/>
      <c r="DQ107" s="107"/>
      <c r="DR107" s="107"/>
      <c r="DS107" s="107"/>
      <c r="DT107" s="107"/>
      <c r="DU107" s="107"/>
      <c r="DV107" s="107"/>
      <c r="DW107" s="107"/>
      <c r="DX107" s="107"/>
      <c r="DY107" s="107"/>
      <c r="DZ107" s="107"/>
      <c r="EA107" s="107"/>
      <c r="EB107" s="107"/>
      <c r="EC107" s="107"/>
      <c r="ED107" s="107"/>
      <c r="EE107" s="107"/>
      <c r="EF107" s="107"/>
      <c r="EG107" s="107"/>
      <c r="EH107" s="107"/>
      <c r="EI107" s="107"/>
      <c r="EJ107" s="107"/>
      <c r="EK107" s="107"/>
      <c r="EL107" s="107"/>
      <c r="EM107" s="107"/>
      <c r="EN107" s="107"/>
    </row>
    <row r="108" spans="1:144" s="12" customFormat="1" ht="99" customHeight="1">
      <c r="A108" s="98"/>
      <c r="B108" s="31" t="s">
        <v>251</v>
      </c>
      <c r="C108" s="285" t="s">
        <v>451</v>
      </c>
      <c r="D108" s="8"/>
      <c r="E108" s="587">
        <v>3609500</v>
      </c>
      <c r="F108" s="587">
        <v>3600144.35</v>
      </c>
      <c r="G108" s="544">
        <f t="shared" si="14"/>
        <v>99.740804820612269</v>
      </c>
      <c r="H108" s="315">
        <f t="shared" si="16"/>
        <v>0.99740804820612272</v>
      </c>
      <c r="I108" s="285" t="s">
        <v>421</v>
      </c>
      <c r="J108" s="10" t="s">
        <v>374</v>
      </c>
      <c r="K108" s="207">
        <v>4.2</v>
      </c>
      <c r="L108" s="207">
        <v>4.2</v>
      </c>
      <c r="M108" s="11">
        <f t="shared" si="15"/>
        <v>100</v>
      </c>
      <c r="N108" s="481">
        <v>1</v>
      </c>
      <c r="O108" s="569"/>
      <c r="P108" s="274"/>
      <c r="Q108" s="274"/>
      <c r="R108" s="274"/>
      <c r="S108" s="274"/>
      <c r="T108" s="274"/>
      <c r="U108" s="274"/>
      <c r="V108" s="274"/>
      <c r="W108" s="274"/>
      <c r="X108" s="274"/>
      <c r="Y108" s="274"/>
      <c r="Z108" s="274"/>
      <c r="AA108" s="274"/>
      <c r="AB108" s="107"/>
      <c r="AC108" s="107"/>
      <c r="AD108" s="107"/>
      <c r="AE108" s="107"/>
      <c r="AF108" s="107"/>
      <c r="AG108" s="107"/>
      <c r="AH108" s="107"/>
      <c r="AI108" s="107"/>
      <c r="AJ108" s="107"/>
      <c r="AK108" s="107"/>
      <c r="AL108" s="107"/>
      <c r="AM108" s="107"/>
      <c r="AN108" s="107"/>
      <c r="AO108" s="107"/>
      <c r="AP108" s="107"/>
      <c r="AQ108" s="107"/>
      <c r="AR108" s="107"/>
      <c r="AS108" s="107"/>
      <c r="AT108" s="107"/>
      <c r="AU108" s="107"/>
      <c r="AV108" s="107"/>
      <c r="AW108" s="107"/>
      <c r="AX108" s="107"/>
      <c r="AY108" s="107"/>
      <c r="AZ108" s="107"/>
      <c r="BA108" s="107"/>
      <c r="BB108" s="107"/>
      <c r="BC108" s="107"/>
      <c r="BD108" s="107"/>
      <c r="BE108" s="107"/>
      <c r="BF108" s="107"/>
      <c r="BG108" s="107"/>
      <c r="BH108" s="107"/>
      <c r="BI108" s="107"/>
      <c r="BJ108" s="107"/>
      <c r="BK108" s="107"/>
      <c r="BL108" s="107"/>
      <c r="BM108" s="107"/>
      <c r="BN108" s="107"/>
      <c r="BO108" s="107"/>
      <c r="BP108" s="107"/>
      <c r="BQ108" s="107"/>
      <c r="BR108" s="107"/>
      <c r="BS108" s="107"/>
      <c r="BT108" s="107"/>
      <c r="BU108" s="107"/>
      <c r="BV108" s="107"/>
      <c r="BW108" s="107"/>
      <c r="BX108" s="107"/>
      <c r="BY108" s="107"/>
      <c r="BZ108" s="107"/>
      <c r="CA108" s="107"/>
      <c r="CB108" s="107"/>
      <c r="CC108" s="107"/>
      <c r="CD108" s="107"/>
      <c r="CE108" s="107"/>
      <c r="CF108" s="107"/>
      <c r="CG108" s="107"/>
      <c r="CH108" s="107"/>
      <c r="CI108" s="107"/>
      <c r="CJ108" s="107"/>
      <c r="CK108" s="107"/>
      <c r="CL108" s="107"/>
      <c r="CM108" s="107"/>
      <c r="CN108" s="107"/>
      <c r="CO108" s="107"/>
      <c r="CP108" s="107"/>
      <c r="CQ108" s="107"/>
      <c r="CR108" s="107"/>
      <c r="CS108" s="107"/>
      <c r="CT108" s="107"/>
      <c r="CU108" s="107"/>
      <c r="CV108" s="107"/>
      <c r="CW108" s="107"/>
      <c r="CX108" s="107"/>
      <c r="CY108" s="107"/>
      <c r="CZ108" s="107"/>
      <c r="DA108" s="107"/>
      <c r="DB108" s="107"/>
      <c r="DC108" s="107"/>
      <c r="DD108" s="107"/>
      <c r="DE108" s="107"/>
      <c r="DF108" s="107"/>
      <c r="DG108" s="107"/>
      <c r="DH108" s="107"/>
      <c r="DI108" s="107"/>
      <c r="DJ108" s="107"/>
      <c r="DK108" s="107"/>
      <c r="DL108" s="107"/>
      <c r="DM108" s="107"/>
      <c r="DN108" s="107"/>
      <c r="DO108" s="107"/>
      <c r="DP108" s="107"/>
      <c r="DQ108" s="107"/>
      <c r="DR108" s="107"/>
      <c r="DS108" s="107"/>
      <c r="DT108" s="107"/>
      <c r="DU108" s="107"/>
      <c r="DV108" s="107"/>
      <c r="DW108" s="107"/>
      <c r="DX108" s="107"/>
      <c r="DY108" s="107"/>
      <c r="DZ108" s="107"/>
      <c r="EA108" s="107"/>
      <c r="EB108" s="107"/>
      <c r="EC108" s="107"/>
      <c r="ED108" s="107"/>
      <c r="EE108" s="107"/>
      <c r="EF108" s="107"/>
      <c r="EG108" s="107"/>
      <c r="EH108" s="107"/>
      <c r="EI108" s="107"/>
      <c r="EJ108" s="107"/>
      <c r="EK108" s="107"/>
      <c r="EL108" s="107"/>
      <c r="EM108" s="107"/>
      <c r="EN108" s="107"/>
    </row>
    <row r="109" spans="1:144" s="12" customFormat="1" ht="84.75" customHeight="1">
      <c r="A109" s="98"/>
      <c r="B109" s="31" t="s">
        <v>497</v>
      </c>
      <c r="C109" s="285" t="s">
        <v>498</v>
      </c>
      <c r="D109" s="8"/>
      <c r="E109" s="537">
        <v>40000</v>
      </c>
      <c r="F109" s="537">
        <v>24000</v>
      </c>
      <c r="G109" s="532">
        <f t="shared" si="14"/>
        <v>60</v>
      </c>
      <c r="H109" s="315">
        <f t="shared" si="16"/>
        <v>0.6</v>
      </c>
      <c r="I109" s="285"/>
      <c r="J109" s="498"/>
      <c r="K109" s="207"/>
      <c r="L109" s="207"/>
      <c r="M109" s="11"/>
      <c r="N109" s="481"/>
      <c r="O109" s="569"/>
      <c r="P109" s="274"/>
      <c r="Q109" s="274"/>
      <c r="R109" s="274"/>
      <c r="S109" s="274"/>
      <c r="T109" s="274"/>
      <c r="U109" s="274"/>
      <c r="V109" s="274"/>
      <c r="W109" s="274"/>
      <c r="X109" s="274"/>
      <c r="Y109" s="274"/>
      <c r="Z109" s="274"/>
      <c r="AA109" s="274"/>
      <c r="AB109" s="107"/>
      <c r="AC109" s="107"/>
      <c r="AD109" s="107"/>
      <c r="AE109" s="107"/>
      <c r="AF109" s="107"/>
      <c r="AG109" s="107"/>
      <c r="AH109" s="107"/>
      <c r="AI109" s="107"/>
      <c r="AJ109" s="107"/>
      <c r="AK109" s="107"/>
      <c r="AL109" s="107"/>
      <c r="AM109" s="107"/>
      <c r="AN109" s="107"/>
      <c r="AO109" s="107"/>
      <c r="AP109" s="107"/>
      <c r="AQ109" s="107"/>
      <c r="AR109" s="107"/>
      <c r="AS109" s="107"/>
      <c r="AT109" s="107"/>
      <c r="AU109" s="107"/>
      <c r="AV109" s="107"/>
      <c r="AW109" s="107"/>
      <c r="AX109" s="107"/>
      <c r="AY109" s="107"/>
      <c r="AZ109" s="107"/>
      <c r="BA109" s="107"/>
      <c r="BB109" s="107"/>
      <c r="BC109" s="107"/>
      <c r="BD109" s="107"/>
      <c r="BE109" s="107"/>
      <c r="BF109" s="107"/>
      <c r="BG109" s="107"/>
      <c r="BH109" s="107"/>
      <c r="BI109" s="107"/>
      <c r="BJ109" s="107"/>
      <c r="BK109" s="107"/>
      <c r="BL109" s="107"/>
      <c r="BM109" s="107"/>
      <c r="BN109" s="107"/>
      <c r="BO109" s="107"/>
      <c r="BP109" s="107"/>
      <c r="BQ109" s="107"/>
      <c r="BR109" s="107"/>
      <c r="BS109" s="107"/>
      <c r="BT109" s="107"/>
      <c r="BU109" s="107"/>
      <c r="BV109" s="107"/>
      <c r="BW109" s="107"/>
      <c r="BX109" s="107"/>
      <c r="BY109" s="107"/>
      <c r="BZ109" s="107"/>
      <c r="CA109" s="107"/>
      <c r="CB109" s="107"/>
      <c r="CC109" s="107"/>
      <c r="CD109" s="107"/>
      <c r="CE109" s="107"/>
      <c r="CF109" s="107"/>
      <c r="CG109" s="107"/>
      <c r="CH109" s="107"/>
      <c r="CI109" s="107"/>
      <c r="CJ109" s="107"/>
      <c r="CK109" s="107"/>
      <c r="CL109" s="107"/>
      <c r="CM109" s="107"/>
      <c r="CN109" s="107"/>
      <c r="CO109" s="107"/>
      <c r="CP109" s="107"/>
      <c r="CQ109" s="107"/>
      <c r="CR109" s="107"/>
      <c r="CS109" s="107"/>
      <c r="CT109" s="107"/>
      <c r="CU109" s="107"/>
      <c r="CV109" s="107"/>
      <c r="CW109" s="107"/>
      <c r="CX109" s="107"/>
      <c r="CY109" s="107"/>
      <c r="CZ109" s="107"/>
      <c r="DA109" s="107"/>
      <c r="DB109" s="107"/>
      <c r="DC109" s="107"/>
      <c r="DD109" s="107"/>
      <c r="DE109" s="107"/>
      <c r="DF109" s="107"/>
      <c r="DG109" s="107"/>
      <c r="DH109" s="107"/>
      <c r="DI109" s="107"/>
      <c r="DJ109" s="107"/>
      <c r="DK109" s="107"/>
      <c r="DL109" s="107"/>
      <c r="DM109" s="107"/>
      <c r="DN109" s="107"/>
      <c r="DO109" s="107"/>
      <c r="DP109" s="107"/>
      <c r="DQ109" s="107"/>
      <c r="DR109" s="107"/>
      <c r="DS109" s="107"/>
      <c r="DT109" s="107"/>
      <c r="DU109" s="107"/>
      <c r="DV109" s="107"/>
      <c r="DW109" s="107"/>
      <c r="DX109" s="107"/>
      <c r="DY109" s="107"/>
      <c r="DZ109" s="107"/>
      <c r="EA109" s="107"/>
      <c r="EB109" s="107"/>
      <c r="EC109" s="107"/>
      <c r="ED109" s="107"/>
      <c r="EE109" s="107"/>
      <c r="EF109" s="107"/>
      <c r="EG109" s="107"/>
      <c r="EH109" s="107"/>
      <c r="EI109" s="107"/>
      <c r="EJ109" s="107"/>
      <c r="EK109" s="107"/>
      <c r="EL109" s="107"/>
      <c r="EM109" s="107"/>
      <c r="EN109" s="107"/>
    </row>
    <row r="110" spans="1:144" s="71" customFormat="1" ht="21" customHeight="1">
      <c r="A110" s="56"/>
      <c r="B110" s="54"/>
      <c r="C110" s="52" t="s">
        <v>82</v>
      </c>
      <c r="D110" s="316"/>
      <c r="E110" s="394">
        <f>E105+E106+E107+E108+E109</f>
        <v>5423892.7199999997</v>
      </c>
      <c r="F110" s="394">
        <f>F105+F106+F107+F108+F109</f>
        <v>5366778.1500000004</v>
      </c>
      <c r="G110" s="375">
        <f t="shared" si="14"/>
        <v>98.946981938094098</v>
      </c>
      <c r="H110" s="351">
        <v>0.99</v>
      </c>
      <c r="I110" s="52"/>
      <c r="J110" s="74"/>
      <c r="K110" s="212"/>
      <c r="L110" s="212"/>
      <c r="M110" s="396">
        <f>(M105+M106+M107+M108+M109)/4</f>
        <v>100</v>
      </c>
      <c r="N110" s="396">
        <f>(N105+N106+N107+N108+N109)/4</f>
        <v>1</v>
      </c>
      <c r="O110" s="569"/>
      <c r="P110" s="299"/>
      <c r="Q110" s="299"/>
      <c r="R110" s="299"/>
      <c r="S110" s="299"/>
      <c r="T110" s="299"/>
      <c r="U110" s="299"/>
      <c r="V110" s="299"/>
      <c r="W110" s="299"/>
      <c r="X110" s="49"/>
      <c r="Y110" s="49"/>
      <c r="Z110" s="49"/>
      <c r="AA110" s="49"/>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c r="BN110" s="61"/>
      <c r="BO110" s="61"/>
      <c r="BP110" s="61"/>
      <c r="BQ110" s="61"/>
      <c r="BR110" s="61"/>
      <c r="BS110" s="61"/>
      <c r="BT110" s="61"/>
      <c r="BU110" s="61"/>
      <c r="BV110" s="61"/>
      <c r="BW110" s="61"/>
      <c r="BX110" s="61"/>
      <c r="BY110" s="61"/>
      <c r="BZ110" s="61"/>
      <c r="CA110" s="61"/>
      <c r="CB110" s="61"/>
      <c r="CC110" s="61"/>
      <c r="CD110" s="61"/>
      <c r="CE110" s="61"/>
      <c r="CF110" s="61"/>
      <c r="CG110" s="61"/>
      <c r="CH110" s="61"/>
      <c r="CI110" s="61"/>
      <c r="CJ110" s="61"/>
      <c r="CK110" s="61"/>
      <c r="CL110" s="61"/>
      <c r="CM110" s="61"/>
      <c r="CN110" s="61"/>
      <c r="CO110" s="61"/>
      <c r="CP110" s="61"/>
      <c r="CQ110" s="61"/>
      <c r="CR110" s="61"/>
      <c r="CS110" s="61"/>
      <c r="CT110" s="61"/>
      <c r="CU110" s="61"/>
      <c r="CV110" s="61"/>
      <c r="CW110" s="61"/>
      <c r="CX110" s="61"/>
      <c r="CY110" s="61"/>
      <c r="CZ110" s="61"/>
      <c r="DA110" s="61"/>
      <c r="DB110" s="61"/>
      <c r="DC110" s="61"/>
      <c r="DD110" s="61"/>
      <c r="DE110" s="61"/>
      <c r="DF110" s="61"/>
      <c r="DG110" s="61"/>
      <c r="DH110" s="61"/>
      <c r="DI110" s="61"/>
      <c r="DJ110" s="61"/>
      <c r="DK110" s="61"/>
      <c r="DL110" s="61"/>
      <c r="DM110" s="61"/>
      <c r="DN110" s="61"/>
      <c r="DO110" s="61"/>
      <c r="DP110" s="61"/>
      <c r="DQ110" s="61"/>
      <c r="DR110" s="61"/>
      <c r="DS110" s="61"/>
      <c r="DT110" s="61"/>
      <c r="DU110" s="61"/>
      <c r="DV110" s="61"/>
      <c r="DW110" s="61"/>
      <c r="DX110" s="61"/>
      <c r="DY110" s="61"/>
      <c r="DZ110" s="61"/>
      <c r="EA110" s="61"/>
      <c r="EB110" s="61"/>
      <c r="EC110" s="61"/>
      <c r="ED110" s="61"/>
      <c r="EE110" s="61"/>
      <c r="EF110" s="61"/>
      <c r="EG110" s="61"/>
      <c r="EH110" s="61"/>
      <c r="EI110" s="61"/>
      <c r="EJ110" s="61"/>
      <c r="EK110" s="61"/>
      <c r="EL110" s="61"/>
      <c r="EM110" s="61"/>
      <c r="EN110" s="61"/>
    </row>
    <row r="111" spans="1:144" s="535" customFormat="1" ht="43.5" customHeight="1">
      <c r="A111" s="379"/>
      <c r="B111" s="380"/>
      <c r="C111" s="381" t="s">
        <v>253</v>
      </c>
      <c r="D111" s="380"/>
      <c r="E111" s="382">
        <f>E110+E98+E87</f>
        <v>85473971.049999997</v>
      </c>
      <c r="F111" s="382">
        <f>F110+F98+F87</f>
        <v>85416456.479999989</v>
      </c>
      <c r="G111" s="387">
        <f>F111/E111*100</f>
        <v>99.932711012143855</v>
      </c>
      <c r="H111" s="698">
        <v>0.99</v>
      </c>
      <c r="I111" s="744" t="s">
        <v>58</v>
      </c>
      <c r="J111" s="745"/>
      <c r="K111" s="745"/>
      <c r="L111" s="745"/>
      <c r="M111" s="391">
        <v>1.01</v>
      </c>
      <c r="N111" s="386">
        <v>0.67</v>
      </c>
      <c r="O111" s="570"/>
      <c r="P111" s="385"/>
      <c r="Q111" s="385"/>
      <c r="R111" s="385"/>
      <c r="S111" s="385"/>
      <c r="T111" s="385"/>
      <c r="U111" s="385"/>
      <c r="V111" s="385"/>
      <c r="W111" s="385"/>
      <c r="X111" s="385"/>
      <c r="Y111" s="385"/>
      <c r="Z111" s="385"/>
      <c r="AA111" s="385"/>
      <c r="AB111" s="385"/>
      <c r="AC111" s="385"/>
      <c r="AD111" s="385"/>
      <c r="AE111" s="385"/>
      <c r="AF111" s="385"/>
      <c r="AG111" s="385"/>
      <c r="AH111" s="385"/>
      <c r="AI111" s="385"/>
      <c r="AJ111" s="385"/>
      <c r="AK111" s="385"/>
      <c r="AL111" s="385"/>
      <c r="AM111" s="385"/>
      <c r="AN111" s="385"/>
      <c r="AO111" s="385"/>
      <c r="AP111" s="385"/>
      <c r="AQ111" s="385"/>
      <c r="AR111" s="385"/>
      <c r="AS111" s="385"/>
      <c r="AT111" s="385"/>
      <c r="AU111" s="385"/>
      <c r="AV111" s="385"/>
      <c r="AW111" s="385"/>
      <c r="AX111" s="385"/>
      <c r="AY111" s="385"/>
      <c r="AZ111" s="385"/>
      <c r="BA111" s="385"/>
      <c r="BB111" s="385"/>
      <c r="BC111" s="385"/>
      <c r="BD111" s="385"/>
      <c r="BE111" s="385"/>
      <c r="BF111" s="385"/>
      <c r="BG111" s="385"/>
      <c r="BH111" s="385"/>
      <c r="BI111" s="385"/>
      <c r="BJ111" s="385"/>
      <c r="BK111" s="385"/>
      <c r="BL111" s="385"/>
      <c r="BM111" s="385"/>
      <c r="BN111" s="536"/>
      <c r="BO111" s="536"/>
      <c r="BP111" s="536"/>
      <c r="BQ111" s="536"/>
      <c r="BR111" s="536"/>
      <c r="BS111" s="536"/>
      <c r="BT111" s="536"/>
      <c r="BU111" s="536"/>
      <c r="BV111" s="536"/>
      <c r="BW111" s="536"/>
      <c r="BX111" s="536"/>
      <c r="BY111" s="536"/>
      <c r="BZ111" s="536"/>
      <c r="CA111" s="536"/>
      <c r="CB111" s="536"/>
      <c r="CC111" s="536"/>
      <c r="CD111" s="536"/>
      <c r="CE111" s="536"/>
      <c r="CF111" s="536"/>
      <c r="CG111" s="536"/>
      <c r="CH111" s="536"/>
      <c r="CI111" s="536"/>
      <c r="CJ111" s="536"/>
      <c r="CK111" s="536"/>
      <c r="CL111" s="536"/>
      <c r="CM111" s="536"/>
      <c r="CN111" s="536"/>
      <c r="CO111" s="536"/>
      <c r="CP111" s="536"/>
      <c r="CQ111" s="536"/>
      <c r="CR111" s="536"/>
      <c r="CS111" s="536"/>
      <c r="CT111" s="536"/>
      <c r="CU111" s="536"/>
      <c r="CV111" s="536"/>
      <c r="CW111" s="536"/>
      <c r="CX111" s="536"/>
      <c r="CY111" s="536"/>
      <c r="CZ111" s="536"/>
      <c r="DA111" s="536"/>
      <c r="DB111" s="536"/>
      <c r="DC111" s="536"/>
      <c r="DD111" s="536"/>
      <c r="DE111" s="536"/>
      <c r="DF111" s="536"/>
      <c r="DG111" s="536"/>
      <c r="DH111" s="536"/>
      <c r="DI111" s="536"/>
      <c r="DJ111" s="536"/>
      <c r="DK111" s="536"/>
      <c r="DL111" s="536"/>
      <c r="DM111" s="536"/>
      <c r="DN111" s="536"/>
      <c r="DO111" s="536"/>
      <c r="DP111" s="536"/>
      <c r="DQ111" s="536"/>
      <c r="DR111" s="536"/>
      <c r="DS111" s="536"/>
      <c r="DT111" s="536"/>
      <c r="DU111" s="536"/>
      <c r="DV111" s="536"/>
      <c r="DW111" s="536"/>
      <c r="DX111" s="536"/>
      <c r="DY111" s="536"/>
      <c r="DZ111" s="536"/>
      <c r="EA111" s="536"/>
      <c r="EB111" s="536"/>
      <c r="EC111" s="536"/>
      <c r="ED111" s="536"/>
      <c r="EE111" s="536"/>
      <c r="EF111" s="536"/>
      <c r="EG111" s="536"/>
      <c r="EH111" s="536"/>
      <c r="EI111" s="536"/>
      <c r="EJ111" s="536"/>
      <c r="EK111" s="536"/>
      <c r="EL111" s="536"/>
      <c r="EM111" s="536"/>
      <c r="EN111" s="536"/>
    </row>
    <row r="112" spans="1:144" s="154" customFormat="1" ht="21.75" customHeight="1">
      <c r="B112" s="109"/>
      <c r="C112" s="133" t="s">
        <v>353</v>
      </c>
      <c r="D112" s="114" t="s">
        <v>357</v>
      </c>
      <c r="E112" s="524">
        <v>271169.48</v>
      </c>
      <c r="F112" s="524">
        <v>271169.48</v>
      </c>
      <c r="G112" s="393"/>
      <c r="H112" s="392"/>
      <c r="I112" s="310"/>
      <c r="J112" s="311"/>
      <c r="K112" s="311"/>
      <c r="L112" s="311"/>
      <c r="M112" s="51"/>
      <c r="N112" s="362"/>
      <c r="O112" s="569"/>
      <c r="P112" s="299"/>
      <c r="Q112" s="299"/>
      <c r="R112" s="299"/>
      <c r="S112" s="299"/>
      <c r="T112" s="299"/>
      <c r="U112" s="299"/>
      <c r="V112" s="299"/>
      <c r="W112" s="299"/>
      <c r="X112" s="299"/>
      <c r="Y112" s="299"/>
      <c r="Z112" s="299"/>
      <c r="AA112" s="299"/>
      <c r="AB112" s="155"/>
      <c r="AC112" s="155"/>
      <c r="AD112" s="155"/>
      <c r="AE112" s="155"/>
      <c r="AF112" s="155"/>
      <c r="AG112" s="155"/>
      <c r="AH112" s="155"/>
      <c r="AI112" s="155"/>
      <c r="AJ112" s="155"/>
      <c r="AK112" s="155"/>
      <c r="AL112" s="155"/>
      <c r="AM112" s="155"/>
      <c r="AN112" s="155"/>
      <c r="AO112" s="155"/>
      <c r="AP112" s="155"/>
      <c r="AQ112" s="155"/>
      <c r="AR112" s="155"/>
      <c r="AS112" s="155"/>
      <c r="AT112" s="155"/>
      <c r="AU112" s="155"/>
      <c r="AV112" s="155"/>
      <c r="AW112" s="155"/>
      <c r="AX112" s="155"/>
      <c r="AY112" s="155"/>
      <c r="AZ112" s="155"/>
      <c r="BA112" s="155"/>
      <c r="BB112" s="155"/>
      <c r="BC112" s="155"/>
      <c r="BD112" s="155"/>
      <c r="BE112" s="155"/>
      <c r="BF112" s="155"/>
      <c r="BG112" s="155"/>
      <c r="BH112" s="155"/>
      <c r="BI112" s="155"/>
      <c r="BJ112" s="155"/>
      <c r="BK112" s="155"/>
      <c r="BL112" s="155"/>
      <c r="BM112" s="155"/>
      <c r="BN112" s="155"/>
      <c r="BO112" s="155"/>
      <c r="BP112" s="155"/>
      <c r="BQ112" s="155"/>
      <c r="BR112" s="155"/>
      <c r="BS112" s="155"/>
      <c r="BT112" s="155"/>
      <c r="BU112" s="155"/>
      <c r="BV112" s="155"/>
      <c r="BW112" s="155"/>
      <c r="BX112" s="155"/>
      <c r="BY112" s="155"/>
      <c r="BZ112" s="155"/>
      <c r="CA112" s="155"/>
      <c r="CB112" s="155"/>
      <c r="CC112" s="155"/>
      <c r="CD112" s="155"/>
      <c r="CE112" s="155"/>
      <c r="CF112" s="155"/>
      <c r="CG112" s="155"/>
      <c r="CH112" s="155"/>
      <c r="CI112" s="155"/>
      <c r="CJ112" s="155"/>
      <c r="CK112" s="155"/>
      <c r="CL112" s="155"/>
      <c r="CM112" s="155"/>
      <c r="CN112" s="155"/>
      <c r="CO112" s="155"/>
      <c r="CP112" s="155"/>
      <c r="CQ112" s="155"/>
      <c r="CR112" s="155"/>
      <c r="CS112" s="155"/>
      <c r="CT112" s="155"/>
      <c r="CU112" s="155"/>
      <c r="CV112" s="155"/>
      <c r="CW112" s="155"/>
      <c r="CX112" s="155"/>
      <c r="CY112" s="155"/>
      <c r="CZ112" s="155"/>
      <c r="DA112" s="155"/>
      <c r="DB112" s="155"/>
      <c r="DC112" s="155"/>
      <c r="DD112" s="155"/>
      <c r="DE112" s="155"/>
      <c r="DF112" s="155"/>
      <c r="DG112" s="155"/>
      <c r="DH112" s="155"/>
      <c r="DI112" s="155"/>
      <c r="DJ112" s="155"/>
      <c r="DK112" s="155"/>
      <c r="DL112" s="155"/>
      <c r="DM112" s="155"/>
      <c r="DN112" s="155"/>
      <c r="DO112" s="155"/>
      <c r="DP112" s="155"/>
      <c r="DQ112" s="155"/>
      <c r="DR112" s="155"/>
      <c r="DS112" s="155"/>
      <c r="DT112" s="155"/>
      <c r="DU112" s="155"/>
      <c r="DV112" s="155"/>
      <c r="DW112" s="155"/>
      <c r="DX112" s="155"/>
      <c r="DY112" s="155"/>
      <c r="DZ112" s="155"/>
      <c r="EA112" s="155"/>
      <c r="EB112" s="155"/>
      <c r="EC112" s="155"/>
      <c r="ED112" s="155"/>
      <c r="EE112" s="155"/>
      <c r="EF112" s="155"/>
      <c r="EG112" s="155"/>
      <c r="EH112" s="155"/>
      <c r="EI112" s="155"/>
      <c r="EJ112" s="155"/>
      <c r="EK112" s="155"/>
      <c r="EL112" s="155"/>
      <c r="EM112" s="155"/>
      <c r="EN112" s="155"/>
    </row>
    <row r="113" spans="1:144" s="154" customFormat="1" ht="20.25" customHeight="1">
      <c r="B113" s="109"/>
      <c r="C113" s="133" t="s">
        <v>354</v>
      </c>
      <c r="D113" s="114" t="s">
        <v>564</v>
      </c>
      <c r="E113" s="524">
        <v>7966840.5199999996</v>
      </c>
      <c r="F113" s="524">
        <v>7966840.5199999996</v>
      </c>
      <c r="G113" s="393"/>
      <c r="H113" s="392"/>
      <c r="I113" s="310"/>
      <c r="J113" s="311"/>
      <c r="K113" s="311"/>
      <c r="L113" s="311"/>
      <c r="M113" s="51"/>
      <c r="N113" s="362"/>
      <c r="O113" s="569"/>
      <c r="P113" s="299"/>
      <c r="Q113" s="299"/>
      <c r="R113" s="299"/>
      <c r="S113" s="299"/>
      <c r="T113" s="299"/>
      <c r="U113" s="299"/>
      <c r="V113" s="299"/>
      <c r="W113" s="299"/>
      <c r="X113" s="299"/>
      <c r="Y113" s="299"/>
      <c r="Z113" s="299"/>
      <c r="AA113" s="299"/>
      <c r="AB113" s="155"/>
      <c r="AC113" s="155"/>
      <c r="AD113" s="155"/>
      <c r="AE113" s="155"/>
      <c r="AF113" s="155"/>
      <c r="AG113" s="155"/>
      <c r="AH113" s="155"/>
      <c r="AI113" s="155"/>
      <c r="AJ113" s="155"/>
      <c r="AK113" s="155"/>
      <c r="AL113" s="155"/>
      <c r="AM113" s="155"/>
      <c r="AN113" s="155"/>
      <c r="AO113" s="155"/>
      <c r="AP113" s="155"/>
      <c r="AQ113" s="155"/>
      <c r="AR113" s="155"/>
      <c r="AS113" s="155"/>
      <c r="AT113" s="155"/>
      <c r="AU113" s="155"/>
      <c r="AV113" s="155"/>
      <c r="AW113" s="155"/>
      <c r="AX113" s="155"/>
      <c r="AY113" s="155"/>
      <c r="AZ113" s="155"/>
      <c r="BA113" s="155"/>
      <c r="BB113" s="155"/>
      <c r="BC113" s="155"/>
      <c r="BD113" s="155"/>
      <c r="BE113" s="155"/>
      <c r="BF113" s="155"/>
      <c r="BG113" s="155"/>
      <c r="BH113" s="155"/>
      <c r="BI113" s="155"/>
      <c r="BJ113" s="155"/>
      <c r="BK113" s="155"/>
      <c r="BL113" s="155"/>
      <c r="BM113" s="155"/>
      <c r="BN113" s="155"/>
      <c r="BO113" s="155"/>
      <c r="BP113" s="155"/>
      <c r="BQ113" s="155"/>
      <c r="BR113" s="155"/>
      <c r="BS113" s="155"/>
      <c r="BT113" s="155"/>
      <c r="BU113" s="155"/>
      <c r="BV113" s="155"/>
      <c r="BW113" s="155"/>
      <c r="BX113" s="155"/>
      <c r="BY113" s="155"/>
      <c r="BZ113" s="155"/>
      <c r="CA113" s="155"/>
      <c r="CB113" s="155"/>
      <c r="CC113" s="155"/>
      <c r="CD113" s="155"/>
      <c r="CE113" s="155"/>
      <c r="CF113" s="155"/>
      <c r="CG113" s="155"/>
      <c r="CH113" s="155"/>
      <c r="CI113" s="155"/>
      <c r="CJ113" s="155"/>
      <c r="CK113" s="155"/>
      <c r="CL113" s="155"/>
      <c r="CM113" s="155"/>
      <c r="CN113" s="155"/>
      <c r="CO113" s="155"/>
      <c r="CP113" s="155"/>
      <c r="CQ113" s="155"/>
      <c r="CR113" s="155"/>
      <c r="CS113" s="155"/>
      <c r="CT113" s="155"/>
      <c r="CU113" s="155"/>
      <c r="CV113" s="155"/>
      <c r="CW113" s="155"/>
      <c r="CX113" s="155"/>
      <c r="CY113" s="155"/>
      <c r="CZ113" s="155"/>
      <c r="DA113" s="155"/>
      <c r="DB113" s="155"/>
      <c r="DC113" s="155"/>
      <c r="DD113" s="155"/>
      <c r="DE113" s="155"/>
      <c r="DF113" s="155"/>
      <c r="DG113" s="155"/>
      <c r="DH113" s="155"/>
      <c r="DI113" s="155"/>
      <c r="DJ113" s="155"/>
      <c r="DK113" s="155"/>
      <c r="DL113" s="155"/>
      <c r="DM113" s="155"/>
      <c r="DN113" s="155"/>
      <c r="DO113" s="155"/>
      <c r="DP113" s="155"/>
      <c r="DQ113" s="155"/>
      <c r="DR113" s="155"/>
      <c r="DS113" s="155"/>
      <c r="DT113" s="155"/>
      <c r="DU113" s="155"/>
      <c r="DV113" s="155"/>
      <c r="DW113" s="155"/>
      <c r="DX113" s="155"/>
      <c r="DY113" s="155"/>
      <c r="DZ113" s="155"/>
      <c r="EA113" s="155"/>
      <c r="EB113" s="155"/>
      <c r="EC113" s="155"/>
      <c r="ED113" s="155"/>
      <c r="EE113" s="155"/>
      <c r="EF113" s="155"/>
      <c r="EG113" s="155"/>
      <c r="EH113" s="155"/>
      <c r="EI113" s="155"/>
      <c r="EJ113" s="155"/>
      <c r="EK113" s="155"/>
      <c r="EL113" s="155"/>
      <c r="EM113" s="155"/>
      <c r="EN113" s="155"/>
    </row>
    <row r="114" spans="1:144" s="154" customFormat="1" ht="30.75" customHeight="1">
      <c r="B114" s="109"/>
      <c r="C114" s="133" t="s">
        <v>355</v>
      </c>
      <c r="D114" s="114" t="s">
        <v>565</v>
      </c>
      <c r="E114" s="524">
        <v>77235961.049999997</v>
      </c>
      <c r="F114" s="524">
        <v>77178446.480000004</v>
      </c>
      <c r="G114" s="482"/>
      <c r="H114" s="343"/>
      <c r="I114" s="792"/>
      <c r="J114" s="793"/>
      <c r="K114" s="793"/>
      <c r="L114" s="793"/>
      <c r="M114" s="51"/>
      <c r="N114" s="363"/>
      <c r="O114" s="571"/>
      <c r="P114" s="299"/>
      <c r="Q114" s="299"/>
      <c r="R114" s="299"/>
      <c r="S114" s="299"/>
      <c r="T114" s="299"/>
      <c r="U114" s="299"/>
      <c r="V114" s="299"/>
      <c r="W114" s="299"/>
      <c r="X114" s="299"/>
      <c r="Y114" s="299"/>
      <c r="Z114" s="299"/>
      <c r="AA114" s="299"/>
      <c r="AB114" s="155"/>
      <c r="AC114" s="155"/>
      <c r="AD114" s="155"/>
      <c r="AE114" s="155"/>
      <c r="AF114" s="155"/>
      <c r="AG114" s="155"/>
      <c r="AH114" s="155"/>
      <c r="AI114" s="155"/>
      <c r="AJ114" s="155"/>
      <c r="AK114" s="155"/>
      <c r="AL114" s="155"/>
      <c r="AM114" s="155"/>
      <c r="AN114" s="155"/>
      <c r="AO114" s="155"/>
      <c r="AP114" s="155"/>
      <c r="AQ114" s="155"/>
      <c r="AR114" s="155"/>
      <c r="AS114" s="155"/>
      <c r="AT114" s="155"/>
      <c r="AU114" s="155"/>
      <c r="AV114" s="155"/>
      <c r="AW114" s="155"/>
      <c r="AX114" s="155"/>
      <c r="AY114" s="155"/>
      <c r="AZ114" s="155"/>
      <c r="BA114" s="155"/>
      <c r="BB114" s="155"/>
      <c r="BC114" s="155"/>
      <c r="BD114" s="155"/>
      <c r="BE114" s="155"/>
      <c r="BF114" s="155"/>
      <c r="BG114" s="155"/>
      <c r="BH114" s="155"/>
      <c r="BI114" s="155"/>
      <c r="BJ114" s="155"/>
      <c r="BK114" s="155"/>
      <c r="BL114" s="155"/>
      <c r="BM114" s="155"/>
      <c r="BN114" s="155"/>
      <c r="BO114" s="155"/>
      <c r="BP114" s="155"/>
      <c r="BQ114" s="155"/>
      <c r="BR114" s="155"/>
      <c r="BS114" s="155"/>
      <c r="BT114" s="155"/>
      <c r="BU114" s="155"/>
      <c r="BV114" s="155"/>
      <c r="BW114" s="155"/>
      <c r="BX114" s="155"/>
      <c r="BY114" s="155"/>
      <c r="BZ114" s="155"/>
      <c r="CA114" s="155"/>
      <c r="CB114" s="155"/>
      <c r="CC114" s="155"/>
      <c r="CD114" s="155"/>
      <c r="CE114" s="155"/>
      <c r="CF114" s="155"/>
      <c r="CG114" s="155"/>
      <c r="CH114" s="155"/>
      <c r="CI114" s="155"/>
      <c r="CJ114" s="155"/>
      <c r="CK114" s="155"/>
      <c r="CL114" s="155"/>
      <c r="CM114" s="155"/>
      <c r="CN114" s="155"/>
      <c r="CO114" s="155"/>
      <c r="CP114" s="155"/>
      <c r="CQ114" s="155"/>
      <c r="CR114" s="155"/>
      <c r="CS114" s="155"/>
      <c r="CT114" s="155"/>
      <c r="CU114" s="155"/>
      <c r="CV114" s="155"/>
      <c r="CW114" s="155"/>
      <c r="CX114" s="155"/>
      <c r="CY114" s="155"/>
      <c r="CZ114" s="155"/>
      <c r="DA114" s="155"/>
      <c r="DB114" s="155"/>
      <c r="DC114" s="155"/>
      <c r="DD114" s="155"/>
      <c r="DE114" s="155"/>
      <c r="DF114" s="155"/>
      <c r="DG114" s="155"/>
      <c r="DH114" s="155"/>
      <c r="DI114" s="155"/>
      <c r="DJ114" s="155"/>
      <c r="DK114" s="155"/>
      <c r="DL114" s="155"/>
      <c r="DM114" s="155"/>
      <c r="DN114" s="155"/>
      <c r="DO114" s="155"/>
      <c r="DP114" s="155"/>
      <c r="DQ114" s="155"/>
      <c r="DR114" s="155"/>
      <c r="DS114" s="155"/>
      <c r="DT114" s="155"/>
      <c r="DU114" s="155"/>
      <c r="DV114" s="155"/>
      <c r="DW114" s="155"/>
      <c r="DX114" s="155"/>
      <c r="DY114" s="155"/>
      <c r="DZ114" s="155"/>
      <c r="EA114" s="155"/>
      <c r="EB114" s="155"/>
      <c r="EC114" s="155"/>
      <c r="ED114" s="155"/>
      <c r="EE114" s="155"/>
      <c r="EF114" s="155"/>
      <c r="EG114" s="155"/>
      <c r="EH114" s="155"/>
      <c r="EI114" s="155"/>
      <c r="EJ114" s="155"/>
      <c r="EK114" s="155"/>
      <c r="EL114" s="155"/>
      <c r="EM114" s="155"/>
      <c r="EN114" s="155"/>
    </row>
    <row r="115" spans="1:144" s="154" customFormat="1" ht="22.5" customHeight="1">
      <c r="B115" s="109"/>
      <c r="C115" s="133" t="s">
        <v>356</v>
      </c>
      <c r="D115" s="114" t="s">
        <v>359</v>
      </c>
      <c r="E115" s="524">
        <v>0</v>
      </c>
      <c r="F115" s="524">
        <v>0</v>
      </c>
      <c r="G115" s="284"/>
      <c r="H115" s="343"/>
      <c r="I115" s="792"/>
      <c r="J115" s="793"/>
      <c r="K115" s="793"/>
      <c r="L115" s="793"/>
      <c r="M115" s="51"/>
      <c r="N115" s="363"/>
      <c r="O115" s="571"/>
      <c r="P115" s="298"/>
      <c r="Q115" s="298"/>
      <c r="R115" s="298"/>
      <c r="S115" s="298"/>
      <c r="T115" s="298"/>
      <c r="U115" s="298"/>
      <c r="V115" s="298"/>
      <c r="W115" s="298"/>
      <c r="X115" s="299"/>
      <c r="Y115" s="299"/>
      <c r="Z115" s="299"/>
      <c r="AA115" s="299"/>
      <c r="AB115" s="155"/>
      <c r="AC115" s="155"/>
      <c r="AD115" s="155"/>
      <c r="AE115" s="155"/>
      <c r="AF115" s="155"/>
      <c r="AG115" s="155"/>
      <c r="AH115" s="155"/>
      <c r="AI115" s="155"/>
      <c r="AJ115" s="155"/>
      <c r="AK115" s="155"/>
      <c r="AL115" s="155"/>
      <c r="AM115" s="155"/>
      <c r="AN115" s="155"/>
      <c r="AO115" s="155"/>
      <c r="AP115" s="155"/>
      <c r="AQ115" s="155"/>
      <c r="AR115" s="155"/>
      <c r="AS115" s="155"/>
      <c r="AT115" s="155"/>
      <c r="AU115" s="155"/>
      <c r="AV115" s="155"/>
      <c r="AW115" s="155"/>
      <c r="AX115" s="155"/>
      <c r="AY115" s="155"/>
      <c r="AZ115" s="155"/>
      <c r="BA115" s="155"/>
      <c r="BB115" s="155"/>
      <c r="BC115" s="155"/>
      <c r="BD115" s="155"/>
      <c r="BE115" s="155"/>
      <c r="BF115" s="155"/>
      <c r="BG115" s="155"/>
      <c r="BH115" s="155"/>
      <c r="BI115" s="155"/>
      <c r="BJ115" s="155"/>
      <c r="BK115" s="155"/>
      <c r="BL115" s="155"/>
      <c r="BM115" s="155"/>
      <c r="BN115" s="155"/>
      <c r="BO115" s="155"/>
      <c r="BP115" s="155"/>
      <c r="BQ115" s="155"/>
      <c r="BR115" s="155"/>
      <c r="BS115" s="155"/>
      <c r="BT115" s="155"/>
      <c r="BU115" s="155"/>
      <c r="BV115" s="155"/>
      <c r="BW115" s="155"/>
      <c r="BX115" s="155"/>
      <c r="BY115" s="155"/>
      <c r="BZ115" s="155"/>
      <c r="CA115" s="155"/>
      <c r="CB115" s="155"/>
      <c r="CC115" s="155"/>
      <c r="CD115" s="155"/>
      <c r="CE115" s="155"/>
      <c r="CF115" s="155"/>
      <c r="CG115" s="155"/>
      <c r="CH115" s="155"/>
      <c r="CI115" s="155"/>
      <c r="CJ115" s="155"/>
      <c r="CK115" s="155"/>
      <c r="CL115" s="155"/>
      <c r="CM115" s="155"/>
      <c r="CN115" s="155"/>
      <c r="CO115" s="155"/>
      <c r="CP115" s="155"/>
      <c r="CQ115" s="155"/>
      <c r="CR115" s="155"/>
      <c r="CS115" s="155"/>
      <c r="CT115" s="155"/>
      <c r="CU115" s="155"/>
      <c r="CV115" s="155"/>
      <c r="CW115" s="155"/>
      <c r="CX115" s="155"/>
      <c r="CY115" s="155"/>
      <c r="CZ115" s="155"/>
      <c r="DA115" s="155"/>
      <c r="DB115" s="155"/>
      <c r="DC115" s="155"/>
      <c r="DD115" s="155"/>
      <c r="DE115" s="155"/>
      <c r="DF115" s="155"/>
      <c r="DG115" s="155"/>
      <c r="DH115" s="155"/>
      <c r="DI115" s="155"/>
      <c r="DJ115" s="155"/>
      <c r="DK115" s="155"/>
      <c r="DL115" s="155"/>
      <c r="DM115" s="155"/>
      <c r="DN115" s="155"/>
      <c r="DO115" s="155"/>
      <c r="DP115" s="155"/>
      <c r="DQ115" s="155"/>
      <c r="DR115" s="155"/>
      <c r="DS115" s="155"/>
      <c r="DT115" s="155"/>
      <c r="DU115" s="155"/>
      <c r="DV115" s="155"/>
      <c r="DW115" s="155"/>
      <c r="DX115" s="155"/>
      <c r="DY115" s="155"/>
      <c r="DZ115" s="155"/>
      <c r="EA115" s="155"/>
      <c r="EB115" s="155"/>
      <c r="EC115" s="155"/>
      <c r="ED115" s="155"/>
      <c r="EE115" s="155"/>
      <c r="EF115" s="155"/>
      <c r="EG115" s="155"/>
      <c r="EH115" s="155"/>
      <c r="EI115" s="155"/>
      <c r="EJ115" s="155"/>
      <c r="EK115" s="155"/>
      <c r="EL115" s="155"/>
      <c r="EM115" s="155"/>
      <c r="EN115" s="155"/>
    </row>
    <row r="116" spans="1:144" s="1" customFormat="1" ht="49.5" customHeight="1">
      <c r="A116" s="50"/>
      <c r="B116" s="152"/>
      <c r="C116" s="818" t="s">
        <v>722</v>
      </c>
      <c r="D116" s="819"/>
      <c r="E116" s="819"/>
      <c r="F116" s="819"/>
      <c r="G116" s="819"/>
      <c r="H116" s="819"/>
      <c r="I116" s="819"/>
      <c r="J116" s="819"/>
      <c r="K116" s="819"/>
      <c r="L116" s="819"/>
      <c r="M116" s="819"/>
      <c r="N116" s="820"/>
      <c r="O116" s="571"/>
      <c r="P116" s="298"/>
      <c r="Q116" s="298"/>
      <c r="R116" s="298"/>
      <c r="S116" s="298"/>
      <c r="T116" s="298"/>
      <c r="U116" s="298"/>
      <c r="V116" s="298"/>
      <c r="W116" s="298"/>
      <c r="X116" s="298"/>
      <c r="Y116" s="298"/>
      <c r="Z116" s="298"/>
      <c r="AA116" s="298"/>
      <c r="AB116" s="104"/>
      <c r="AC116" s="104"/>
      <c r="AD116" s="104"/>
      <c r="AE116" s="104"/>
      <c r="AF116" s="104"/>
      <c r="AG116" s="104"/>
      <c r="AH116" s="104"/>
      <c r="AI116" s="104"/>
      <c r="AJ116" s="104"/>
      <c r="AK116" s="104"/>
      <c r="AL116" s="104"/>
      <c r="AM116" s="104"/>
      <c r="AN116" s="104"/>
      <c r="AO116" s="104"/>
      <c r="AP116" s="104"/>
      <c r="AQ116" s="104"/>
      <c r="AR116" s="104"/>
      <c r="AS116" s="104"/>
      <c r="AT116" s="104"/>
      <c r="AU116" s="104"/>
      <c r="AV116" s="104"/>
      <c r="AW116" s="104"/>
      <c r="AX116" s="104"/>
      <c r="AY116" s="104"/>
      <c r="AZ116" s="104"/>
      <c r="BA116" s="104"/>
      <c r="BB116" s="104"/>
      <c r="BC116" s="104"/>
      <c r="BD116" s="104"/>
      <c r="BE116" s="104"/>
      <c r="BF116" s="104"/>
      <c r="BG116" s="104"/>
      <c r="BH116" s="104"/>
      <c r="BI116" s="104"/>
      <c r="BJ116" s="104"/>
      <c r="BK116" s="104"/>
      <c r="BL116" s="104"/>
      <c r="BM116" s="104"/>
      <c r="BN116" s="104"/>
      <c r="BO116" s="104"/>
      <c r="BP116" s="104"/>
      <c r="BQ116" s="104"/>
      <c r="BR116" s="104"/>
      <c r="BS116" s="104"/>
      <c r="BT116" s="104"/>
      <c r="BU116" s="104"/>
      <c r="BV116" s="104"/>
      <c r="BW116" s="104"/>
      <c r="BX116" s="104"/>
      <c r="BY116" s="104"/>
      <c r="BZ116" s="104"/>
      <c r="CA116" s="104"/>
      <c r="CB116" s="104"/>
      <c r="CC116" s="104"/>
      <c r="CD116" s="104"/>
      <c r="CE116" s="104"/>
      <c r="CF116" s="104"/>
      <c r="CG116" s="104"/>
      <c r="CH116" s="104"/>
      <c r="CI116" s="104"/>
      <c r="CJ116" s="104"/>
      <c r="CK116" s="104"/>
      <c r="CL116" s="104"/>
      <c r="CM116" s="104"/>
      <c r="CN116" s="104"/>
      <c r="CO116" s="104"/>
      <c r="CP116" s="104"/>
      <c r="CQ116" s="104"/>
      <c r="CR116" s="104"/>
      <c r="CS116" s="104"/>
      <c r="CT116" s="104"/>
      <c r="CU116" s="104"/>
      <c r="CV116" s="104"/>
      <c r="CW116" s="104"/>
      <c r="CX116" s="104"/>
      <c r="CY116" s="104"/>
      <c r="CZ116" s="104"/>
      <c r="DA116" s="104"/>
      <c r="DB116" s="104"/>
      <c r="DC116" s="104"/>
      <c r="DD116" s="104"/>
      <c r="DE116" s="104"/>
      <c r="DF116" s="104"/>
      <c r="DG116" s="104"/>
      <c r="DH116" s="104"/>
      <c r="DI116" s="104"/>
      <c r="DJ116" s="104"/>
      <c r="DK116" s="104"/>
      <c r="DL116" s="104"/>
      <c r="DM116" s="104"/>
      <c r="DN116" s="104"/>
      <c r="DO116" s="104"/>
      <c r="DP116" s="104"/>
      <c r="DQ116" s="104"/>
      <c r="DR116" s="104"/>
      <c r="DS116" s="104"/>
      <c r="DT116" s="104"/>
      <c r="DU116" s="104"/>
      <c r="DV116" s="104"/>
      <c r="DW116" s="104"/>
      <c r="DX116" s="104"/>
      <c r="DY116" s="104"/>
      <c r="DZ116" s="104"/>
      <c r="EA116" s="104"/>
      <c r="EB116" s="104"/>
      <c r="EC116" s="104"/>
      <c r="ED116" s="104"/>
      <c r="EE116" s="104"/>
      <c r="EF116" s="104"/>
      <c r="EG116" s="104"/>
      <c r="EH116" s="104"/>
      <c r="EI116" s="104"/>
      <c r="EJ116" s="104"/>
      <c r="EK116" s="104"/>
      <c r="EL116" s="104"/>
      <c r="EM116" s="104"/>
      <c r="EN116" s="104"/>
    </row>
    <row r="117" spans="1:144" s="20" customFormat="1" ht="21" hidden="1" customHeight="1">
      <c r="A117" s="56">
        <f>E117-F117</f>
        <v>230058.27999997139</v>
      </c>
      <c r="B117" s="8"/>
      <c r="C117" s="130" t="s">
        <v>13</v>
      </c>
      <c r="D117" s="317"/>
      <c r="E117" s="244">
        <f>SUM(E82:E116)</f>
        <v>339434784.19999999</v>
      </c>
      <c r="F117" s="244">
        <f>SUM(F82:F116)</f>
        <v>339204725.92000002</v>
      </c>
      <c r="G117" s="284">
        <f>F117/E117*100</f>
        <v>99.932223127767486</v>
      </c>
      <c r="H117" s="315" t="e">
        <f>#REF!/G117*100</f>
        <v>#REF!</v>
      </c>
      <c r="I117" s="14"/>
      <c r="J117" s="19"/>
      <c r="K117" s="208"/>
      <c r="L117" s="208"/>
      <c r="M117" s="24" t="e">
        <f>(#REF!+#REF!+M103+M85+M83+#REF!+M82)/7</f>
        <v>#REF!</v>
      </c>
      <c r="N117" s="357" t="e">
        <f>M117*0.4+H117*0.4+'[1]Внесение изменений'!H5*0.2</f>
        <v>#REF!</v>
      </c>
      <c r="O117" s="569"/>
      <c r="P117" s="49"/>
      <c r="Q117" s="49"/>
      <c r="R117" s="49"/>
      <c r="S117" s="49"/>
      <c r="T117" s="49"/>
      <c r="U117" s="49"/>
      <c r="V117" s="49"/>
      <c r="W117" s="49"/>
      <c r="X117" s="49"/>
      <c r="Y117" s="49"/>
      <c r="Z117" s="49"/>
      <c r="AA117" s="49"/>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c r="BN117" s="61"/>
      <c r="BO117" s="61"/>
      <c r="BP117" s="61"/>
      <c r="BQ117" s="61"/>
      <c r="BR117" s="61"/>
      <c r="BS117" s="61"/>
      <c r="BT117" s="61"/>
      <c r="BU117" s="61"/>
      <c r="BV117" s="61"/>
      <c r="BW117" s="61"/>
      <c r="BX117" s="61"/>
      <c r="BY117" s="61"/>
      <c r="BZ117" s="61"/>
      <c r="CA117" s="61"/>
      <c r="CB117" s="61"/>
      <c r="CC117" s="61"/>
      <c r="CD117" s="61"/>
      <c r="CE117" s="61"/>
      <c r="CF117" s="61"/>
      <c r="CG117" s="61"/>
      <c r="CH117" s="61"/>
      <c r="CI117" s="61"/>
      <c r="CJ117" s="61"/>
      <c r="CK117" s="61"/>
      <c r="CL117" s="61"/>
      <c r="CM117" s="61"/>
      <c r="CN117" s="61"/>
      <c r="CO117" s="61"/>
      <c r="CP117" s="61"/>
      <c r="CQ117" s="61"/>
      <c r="CR117" s="61"/>
      <c r="CS117" s="61"/>
      <c r="CT117" s="61"/>
      <c r="CU117" s="61"/>
      <c r="CV117" s="61"/>
      <c r="CW117" s="61"/>
      <c r="CX117" s="61"/>
      <c r="CY117" s="61"/>
      <c r="CZ117" s="61"/>
      <c r="DA117" s="61"/>
      <c r="DB117" s="61"/>
      <c r="DC117" s="61"/>
      <c r="DD117" s="61"/>
      <c r="DE117" s="61"/>
      <c r="DF117" s="61"/>
      <c r="DG117" s="61"/>
      <c r="DH117" s="61"/>
      <c r="DI117" s="61"/>
      <c r="DJ117" s="61"/>
      <c r="DK117" s="61"/>
      <c r="DL117" s="61"/>
      <c r="DM117" s="61"/>
      <c r="DN117" s="61"/>
      <c r="DO117" s="61"/>
      <c r="DP117" s="61"/>
      <c r="DQ117" s="61"/>
      <c r="DR117" s="61"/>
      <c r="DS117" s="61"/>
      <c r="DT117" s="61"/>
      <c r="DU117" s="61"/>
      <c r="DV117" s="61"/>
      <c r="DW117" s="61"/>
      <c r="DX117" s="61"/>
      <c r="DY117" s="61"/>
      <c r="DZ117" s="61"/>
      <c r="EA117" s="61"/>
      <c r="EB117" s="61"/>
      <c r="EC117" s="61"/>
      <c r="ED117" s="61"/>
      <c r="EE117" s="61"/>
      <c r="EF117" s="61"/>
      <c r="EG117" s="61"/>
      <c r="EH117" s="61"/>
      <c r="EI117" s="61"/>
      <c r="EJ117" s="61"/>
      <c r="EK117" s="61"/>
      <c r="EL117" s="61"/>
      <c r="EM117" s="61"/>
      <c r="EN117" s="61"/>
    </row>
    <row r="118" spans="1:144" ht="18.75" hidden="1">
      <c r="B118" s="16"/>
      <c r="C118" s="774" t="s">
        <v>23</v>
      </c>
      <c r="D118" s="775"/>
      <c r="E118" s="775"/>
      <c r="F118" s="775"/>
      <c r="G118" s="775"/>
      <c r="H118" s="775"/>
      <c r="I118" s="775"/>
      <c r="J118" s="775"/>
      <c r="K118" s="775"/>
      <c r="L118" s="775"/>
      <c r="M118" s="776"/>
      <c r="N118" s="358"/>
      <c r="O118" s="569"/>
    </row>
    <row r="119" spans="1:144" ht="18.75" hidden="1">
      <c r="B119" s="16"/>
      <c r="C119" s="774" t="s">
        <v>24</v>
      </c>
      <c r="D119" s="775"/>
      <c r="E119" s="775"/>
      <c r="F119" s="775"/>
      <c r="G119" s="775"/>
      <c r="H119" s="775"/>
      <c r="I119" s="775"/>
      <c r="J119" s="775"/>
      <c r="K119" s="775"/>
      <c r="L119" s="775"/>
      <c r="M119" s="775"/>
      <c r="N119" s="776"/>
      <c r="O119" s="569"/>
    </row>
    <row r="120" spans="1:144" ht="18.75" hidden="1" customHeight="1">
      <c r="B120" s="13"/>
      <c r="C120" s="753" t="s">
        <v>25</v>
      </c>
      <c r="D120" s="754"/>
      <c r="E120" s="754"/>
      <c r="F120" s="754"/>
      <c r="G120" s="754"/>
      <c r="H120" s="754"/>
      <c r="I120" s="754"/>
      <c r="J120" s="754"/>
      <c r="K120" s="754"/>
      <c r="L120" s="754"/>
      <c r="M120" s="754"/>
      <c r="N120" s="755"/>
      <c r="O120" s="569"/>
    </row>
    <row r="121" spans="1:144" ht="19.5" hidden="1" customHeight="1">
      <c r="B121" s="13"/>
      <c r="C121" s="753" t="s">
        <v>26</v>
      </c>
      <c r="D121" s="754"/>
      <c r="E121" s="754"/>
      <c r="F121" s="754"/>
      <c r="G121" s="754"/>
      <c r="H121" s="754"/>
      <c r="I121" s="754"/>
      <c r="J121" s="754"/>
      <c r="K121" s="754"/>
      <c r="L121" s="754"/>
      <c r="M121" s="754"/>
      <c r="N121" s="755"/>
      <c r="O121" s="569"/>
    </row>
    <row r="122" spans="1:144" s="12" customFormat="1" ht="29.25" hidden="1" customHeight="1">
      <c r="A122" s="98"/>
      <c r="B122" s="31"/>
      <c r="C122" s="32" t="s">
        <v>27</v>
      </c>
      <c r="D122" s="319"/>
      <c r="E122" s="242"/>
      <c r="F122" s="242"/>
      <c r="G122" s="284"/>
      <c r="H122" s="315"/>
      <c r="I122" s="9"/>
      <c r="J122" s="10"/>
      <c r="K122" s="207"/>
      <c r="L122" s="207"/>
      <c r="M122" s="10"/>
      <c r="N122" s="312"/>
      <c r="O122" s="569"/>
      <c r="P122" s="274"/>
      <c r="Q122" s="274"/>
      <c r="R122" s="274"/>
      <c r="S122" s="274"/>
      <c r="T122" s="274"/>
      <c r="U122" s="274"/>
      <c r="V122" s="274"/>
      <c r="W122" s="274"/>
      <c r="X122" s="274"/>
      <c r="Y122" s="274"/>
      <c r="Z122" s="274"/>
      <c r="AA122" s="274"/>
      <c r="AB122" s="107"/>
      <c r="AC122" s="107"/>
      <c r="AD122" s="107"/>
      <c r="AE122" s="107"/>
      <c r="AF122" s="107"/>
      <c r="AG122" s="107"/>
      <c r="AH122" s="107"/>
      <c r="AI122" s="107"/>
      <c r="AJ122" s="107"/>
      <c r="AK122" s="107"/>
      <c r="AL122" s="107"/>
      <c r="AM122" s="107"/>
      <c r="AN122" s="107"/>
      <c r="AO122" s="107"/>
      <c r="AP122" s="107"/>
      <c r="AQ122" s="107"/>
      <c r="AR122" s="107"/>
      <c r="AS122" s="107"/>
      <c r="AT122" s="107"/>
      <c r="AU122" s="107"/>
      <c r="AV122" s="107"/>
      <c r="AW122" s="107"/>
      <c r="AX122" s="107"/>
      <c r="AY122" s="107"/>
      <c r="AZ122" s="107"/>
      <c r="BA122" s="107"/>
      <c r="BB122" s="107"/>
      <c r="BC122" s="107"/>
      <c r="BD122" s="107"/>
      <c r="BE122" s="107"/>
      <c r="BF122" s="107"/>
      <c r="BG122" s="107"/>
      <c r="BH122" s="107"/>
      <c r="BI122" s="107"/>
      <c r="BJ122" s="107"/>
      <c r="BK122" s="107"/>
      <c r="BL122" s="107"/>
      <c r="BM122" s="107"/>
      <c r="BN122" s="107"/>
      <c r="BO122" s="107"/>
      <c r="BP122" s="107"/>
      <c r="BQ122" s="107"/>
      <c r="BR122" s="107"/>
      <c r="BS122" s="107"/>
      <c r="BT122" s="107"/>
      <c r="BU122" s="107"/>
      <c r="BV122" s="107"/>
      <c r="BW122" s="107"/>
      <c r="BX122" s="107"/>
      <c r="BY122" s="107"/>
      <c r="BZ122" s="107"/>
      <c r="CA122" s="107"/>
      <c r="CB122" s="107"/>
      <c r="CC122" s="107"/>
      <c r="CD122" s="107"/>
      <c r="CE122" s="107"/>
      <c r="CF122" s="107"/>
      <c r="CG122" s="107"/>
      <c r="CH122" s="107"/>
      <c r="CI122" s="107"/>
      <c r="CJ122" s="107"/>
      <c r="CK122" s="107"/>
      <c r="CL122" s="107"/>
      <c r="CM122" s="107"/>
      <c r="CN122" s="107"/>
      <c r="CO122" s="107"/>
      <c r="CP122" s="107"/>
      <c r="CQ122" s="107"/>
      <c r="CR122" s="107"/>
      <c r="CS122" s="107"/>
      <c r="CT122" s="107"/>
      <c r="CU122" s="107"/>
      <c r="CV122" s="107"/>
      <c r="CW122" s="107"/>
      <c r="CX122" s="107"/>
      <c r="CY122" s="107"/>
      <c r="CZ122" s="107"/>
      <c r="DA122" s="107"/>
      <c r="DB122" s="107"/>
      <c r="DC122" s="107"/>
      <c r="DD122" s="107"/>
      <c r="DE122" s="107"/>
      <c r="DF122" s="107"/>
      <c r="DG122" s="107"/>
      <c r="DH122" s="107"/>
      <c r="DI122" s="107"/>
      <c r="DJ122" s="107"/>
      <c r="DK122" s="107"/>
      <c r="DL122" s="107"/>
      <c r="DM122" s="107"/>
      <c r="DN122" s="107"/>
      <c r="DO122" s="107"/>
      <c r="DP122" s="107"/>
      <c r="DQ122" s="107"/>
      <c r="DR122" s="107"/>
      <c r="DS122" s="107"/>
      <c r="DT122" s="107"/>
      <c r="DU122" s="107"/>
      <c r="DV122" s="107"/>
      <c r="DW122" s="107"/>
      <c r="DX122" s="107"/>
      <c r="DY122" s="107"/>
      <c r="DZ122" s="107"/>
      <c r="EA122" s="107"/>
      <c r="EB122" s="107"/>
      <c r="EC122" s="107"/>
      <c r="ED122" s="107"/>
      <c r="EE122" s="107"/>
      <c r="EF122" s="107"/>
      <c r="EG122" s="107"/>
      <c r="EH122" s="107"/>
      <c r="EI122" s="107"/>
      <c r="EJ122" s="107"/>
      <c r="EK122" s="107"/>
      <c r="EL122" s="107"/>
      <c r="EM122" s="107"/>
      <c r="EN122" s="107"/>
    </row>
    <row r="123" spans="1:144" s="12" customFormat="1" ht="51" hidden="1">
      <c r="A123" s="98"/>
      <c r="B123" s="31" t="s">
        <v>28</v>
      </c>
      <c r="C123" s="32" t="s">
        <v>29</v>
      </c>
      <c r="D123" s="320" t="s">
        <v>12</v>
      </c>
      <c r="E123" s="242">
        <v>33044</v>
      </c>
      <c r="F123" s="242">
        <v>33044</v>
      </c>
      <c r="G123" s="284">
        <f>F123/E123*100</f>
        <v>100</v>
      </c>
      <c r="H123" s="315"/>
      <c r="I123" s="9" t="s">
        <v>30</v>
      </c>
      <c r="J123" s="10" t="s">
        <v>10</v>
      </c>
      <c r="K123" s="207" t="s">
        <v>31</v>
      </c>
      <c r="L123" s="207" t="s">
        <v>31</v>
      </c>
      <c r="M123" s="10">
        <f>L123/K123</f>
        <v>1</v>
      </c>
      <c r="N123" s="312"/>
      <c r="O123" s="569"/>
      <c r="P123" s="274"/>
      <c r="Q123" s="274"/>
      <c r="R123" s="274"/>
      <c r="S123" s="274"/>
      <c r="T123" s="274"/>
      <c r="U123" s="274"/>
      <c r="V123" s="274"/>
      <c r="W123" s="274"/>
      <c r="X123" s="274"/>
      <c r="Y123" s="274"/>
      <c r="Z123" s="274"/>
      <c r="AA123" s="274"/>
      <c r="AB123" s="107"/>
      <c r="AC123" s="107"/>
      <c r="AD123" s="107"/>
      <c r="AE123" s="107"/>
      <c r="AF123" s="107"/>
      <c r="AG123" s="107"/>
      <c r="AH123" s="107"/>
      <c r="AI123" s="107"/>
      <c r="AJ123" s="107"/>
      <c r="AK123" s="107"/>
      <c r="AL123" s="107"/>
      <c r="AM123" s="107"/>
      <c r="AN123" s="107"/>
      <c r="AO123" s="107"/>
      <c r="AP123" s="107"/>
      <c r="AQ123" s="107"/>
      <c r="AR123" s="107"/>
      <c r="AS123" s="107"/>
      <c r="AT123" s="107"/>
      <c r="AU123" s="107"/>
      <c r="AV123" s="107"/>
      <c r="AW123" s="107"/>
      <c r="AX123" s="107"/>
      <c r="AY123" s="107"/>
      <c r="AZ123" s="107"/>
      <c r="BA123" s="107"/>
      <c r="BB123" s="107"/>
      <c r="BC123" s="107"/>
      <c r="BD123" s="107"/>
      <c r="BE123" s="107"/>
      <c r="BF123" s="107"/>
      <c r="BG123" s="107"/>
      <c r="BH123" s="107"/>
      <c r="BI123" s="107"/>
      <c r="BJ123" s="107"/>
      <c r="BK123" s="107"/>
      <c r="BL123" s="107"/>
      <c r="BM123" s="107"/>
      <c r="BN123" s="107"/>
      <c r="BO123" s="107"/>
      <c r="BP123" s="107"/>
      <c r="BQ123" s="107"/>
      <c r="BR123" s="107"/>
      <c r="BS123" s="107"/>
      <c r="BT123" s="107"/>
      <c r="BU123" s="107"/>
      <c r="BV123" s="107"/>
      <c r="BW123" s="107"/>
      <c r="BX123" s="107"/>
      <c r="BY123" s="107"/>
      <c r="BZ123" s="107"/>
      <c r="CA123" s="107"/>
      <c r="CB123" s="107"/>
      <c r="CC123" s="107"/>
      <c r="CD123" s="107"/>
      <c r="CE123" s="107"/>
      <c r="CF123" s="107"/>
      <c r="CG123" s="107"/>
      <c r="CH123" s="107"/>
      <c r="CI123" s="107"/>
      <c r="CJ123" s="107"/>
      <c r="CK123" s="107"/>
      <c r="CL123" s="107"/>
      <c r="CM123" s="107"/>
      <c r="CN123" s="107"/>
      <c r="CO123" s="107"/>
      <c r="CP123" s="107"/>
      <c r="CQ123" s="107"/>
      <c r="CR123" s="107"/>
      <c r="CS123" s="107"/>
      <c r="CT123" s="107"/>
      <c r="CU123" s="107"/>
      <c r="CV123" s="107"/>
      <c r="CW123" s="107"/>
      <c r="CX123" s="107"/>
      <c r="CY123" s="107"/>
      <c r="CZ123" s="107"/>
      <c r="DA123" s="107"/>
      <c r="DB123" s="107"/>
      <c r="DC123" s="107"/>
      <c r="DD123" s="107"/>
      <c r="DE123" s="107"/>
      <c r="DF123" s="107"/>
      <c r="DG123" s="107"/>
      <c r="DH123" s="107"/>
      <c r="DI123" s="107"/>
      <c r="DJ123" s="107"/>
      <c r="DK123" s="107"/>
      <c r="DL123" s="107"/>
      <c r="DM123" s="107"/>
      <c r="DN123" s="107"/>
      <c r="DO123" s="107"/>
      <c r="DP123" s="107"/>
      <c r="DQ123" s="107"/>
      <c r="DR123" s="107"/>
      <c r="DS123" s="107"/>
      <c r="DT123" s="107"/>
      <c r="DU123" s="107"/>
      <c r="DV123" s="107"/>
      <c r="DW123" s="107"/>
      <c r="DX123" s="107"/>
      <c r="DY123" s="107"/>
      <c r="DZ123" s="107"/>
      <c r="EA123" s="107"/>
      <c r="EB123" s="107"/>
      <c r="EC123" s="107"/>
      <c r="ED123" s="107"/>
      <c r="EE123" s="107"/>
      <c r="EF123" s="107"/>
      <c r="EG123" s="107"/>
      <c r="EH123" s="107"/>
      <c r="EI123" s="107"/>
      <c r="EJ123" s="107"/>
      <c r="EK123" s="107"/>
      <c r="EL123" s="107"/>
      <c r="EM123" s="107"/>
      <c r="EN123" s="107"/>
    </row>
    <row r="124" spans="1:144" s="12" customFormat="1" ht="63.75" hidden="1">
      <c r="A124" s="98"/>
      <c r="B124" s="31" t="s">
        <v>32</v>
      </c>
      <c r="C124" s="32" t="s">
        <v>33</v>
      </c>
      <c r="D124" s="320" t="s">
        <v>12</v>
      </c>
      <c r="E124" s="242">
        <v>1944</v>
      </c>
      <c r="F124" s="242">
        <v>1944</v>
      </c>
      <c r="G124" s="284">
        <f>F124/E124*100</f>
        <v>100</v>
      </c>
      <c r="H124" s="315"/>
      <c r="I124" s="9" t="s">
        <v>34</v>
      </c>
      <c r="J124" s="10" t="s">
        <v>14</v>
      </c>
      <c r="K124" s="207" t="s">
        <v>35</v>
      </c>
      <c r="L124" s="207" t="s">
        <v>35</v>
      </c>
      <c r="M124" s="10">
        <v>1</v>
      </c>
      <c r="N124" s="312"/>
      <c r="O124" s="569"/>
      <c r="P124" s="274"/>
      <c r="Q124" s="274"/>
      <c r="R124" s="274"/>
      <c r="S124" s="274"/>
      <c r="T124" s="274"/>
      <c r="U124" s="274"/>
      <c r="V124" s="274"/>
      <c r="W124" s="274"/>
      <c r="X124" s="274"/>
      <c r="Y124" s="274"/>
      <c r="Z124" s="274"/>
      <c r="AA124" s="274"/>
      <c r="AB124" s="107"/>
      <c r="AC124" s="107"/>
      <c r="AD124" s="107"/>
      <c r="AE124" s="107"/>
      <c r="AF124" s="107"/>
      <c r="AG124" s="107"/>
      <c r="AH124" s="107"/>
      <c r="AI124" s="107"/>
      <c r="AJ124" s="107"/>
      <c r="AK124" s="107"/>
      <c r="AL124" s="107"/>
      <c r="AM124" s="107"/>
      <c r="AN124" s="107"/>
      <c r="AO124" s="107"/>
      <c r="AP124" s="107"/>
      <c r="AQ124" s="107"/>
      <c r="AR124" s="107"/>
      <c r="AS124" s="107"/>
      <c r="AT124" s="107"/>
      <c r="AU124" s="107"/>
      <c r="AV124" s="107"/>
      <c r="AW124" s="107"/>
      <c r="AX124" s="107"/>
      <c r="AY124" s="107"/>
      <c r="AZ124" s="107"/>
      <c r="BA124" s="107"/>
      <c r="BB124" s="107"/>
      <c r="BC124" s="107"/>
      <c r="BD124" s="107"/>
      <c r="BE124" s="107"/>
      <c r="BF124" s="107"/>
      <c r="BG124" s="107"/>
      <c r="BH124" s="107"/>
      <c r="BI124" s="107"/>
      <c r="BJ124" s="107"/>
      <c r="BK124" s="107"/>
      <c r="BL124" s="107"/>
      <c r="BM124" s="107"/>
      <c r="BN124" s="107"/>
      <c r="BO124" s="107"/>
      <c r="BP124" s="107"/>
      <c r="BQ124" s="107"/>
      <c r="BR124" s="107"/>
      <c r="BS124" s="107"/>
      <c r="BT124" s="107"/>
      <c r="BU124" s="107"/>
      <c r="BV124" s="107"/>
      <c r="BW124" s="107"/>
      <c r="BX124" s="107"/>
      <c r="BY124" s="107"/>
      <c r="BZ124" s="107"/>
      <c r="CA124" s="107"/>
      <c r="CB124" s="107"/>
      <c r="CC124" s="107"/>
      <c r="CD124" s="107"/>
      <c r="CE124" s="107"/>
      <c r="CF124" s="107"/>
      <c r="CG124" s="107"/>
      <c r="CH124" s="107"/>
      <c r="CI124" s="107"/>
      <c r="CJ124" s="107"/>
      <c r="CK124" s="107"/>
      <c r="CL124" s="107"/>
      <c r="CM124" s="107"/>
      <c r="CN124" s="107"/>
      <c r="CO124" s="107"/>
      <c r="CP124" s="107"/>
      <c r="CQ124" s="107"/>
      <c r="CR124" s="107"/>
      <c r="CS124" s="107"/>
      <c r="CT124" s="107"/>
      <c r="CU124" s="107"/>
      <c r="CV124" s="107"/>
      <c r="CW124" s="107"/>
      <c r="CX124" s="107"/>
      <c r="CY124" s="107"/>
      <c r="CZ124" s="107"/>
      <c r="DA124" s="107"/>
      <c r="DB124" s="107"/>
      <c r="DC124" s="107"/>
      <c r="DD124" s="107"/>
      <c r="DE124" s="107"/>
      <c r="DF124" s="107"/>
      <c r="DG124" s="107"/>
      <c r="DH124" s="107"/>
      <c r="DI124" s="107"/>
      <c r="DJ124" s="107"/>
      <c r="DK124" s="107"/>
      <c r="DL124" s="107"/>
      <c r="DM124" s="107"/>
      <c r="DN124" s="107"/>
      <c r="DO124" s="107"/>
      <c r="DP124" s="107"/>
      <c r="DQ124" s="107"/>
      <c r="DR124" s="107"/>
      <c r="DS124" s="107"/>
      <c r="DT124" s="107"/>
      <c r="DU124" s="107"/>
      <c r="DV124" s="107"/>
      <c r="DW124" s="107"/>
      <c r="DX124" s="107"/>
      <c r="DY124" s="107"/>
      <c r="DZ124" s="107"/>
      <c r="EA124" s="107"/>
      <c r="EB124" s="107"/>
      <c r="EC124" s="107"/>
      <c r="ED124" s="107"/>
      <c r="EE124" s="107"/>
      <c r="EF124" s="107"/>
      <c r="EG124" s="107"/>
      <c r="EH124" s="107"/>
      <c r="EI124" s="107"/>
      <c r="EJ124" s="107"/>
      <c r="EK124" s="107"/>
      <c r="EL124" s="107"/>
      <c r="EM124" s="107"/>
      <c r="EN124" s="107"/>
    </row>
    <row r="125" spans="1:144" s="12" customFormat="1" ht="38.25" hidden="1">
      <c r="A125" s="98"/>
      <c r="B125" s="31" t="s">
        <v>36</v>
      </c>
      <c r="C125" s="33" t="s">
        <v>37</v>
      </c>
      <c r="D125" s="320" t="s">
        <v>11</v>
      </c>
      <c r="E125" s="242">
        <v>5524</v>
      </c>
      <c r="F125" s="242">
        <v>5524</v>
      </c>
      <c r="G125" s="284">
        <f>F125/E125*100</f>
        <v>100</v>
      </c>
      <c r="H125" s="315"/>
      <c r="I125" s="9" t="s">
        <v>38</v>
      </c>
      <c r="J125" s="10" t="s">
        <v>10</v>
      </c>
      <c r="K125" s="207" t="s">
        <v>31</v>
      </c>
      <c r="L125" s="207" t="s">
        <v>31</v>
      </c>
      <c r="M125" s="10">
        <f>L125/K125</f>
        <v>1</v>
      </c>
      <c r="N125" s="312"/>
      <c r="O125" s="569"/>
      <c r="P125" s="274"/>
      <c r="Q125" s="274"/>
      <c r="R125" s="274"/>
      <c r="S125" s="274"/>
      <c r="T125" s="274"/>
      <c r="U125" s="274"/>
      <c r="V125" s="274"/>
      <c r="W125" s="274"/>
      <c r="X125" s="274"/>
      <c r="Y125" s="274"/>
      <c r="Z125" s="274"/>
      <c r="AA125" s="274"/>
      <c r="AB125" s="107"/>
      <c r="AC125" s="107"/>
      <c r="AD125" s="107"/>
      <c r="AE125" s="107"/>
      <c r="AF125" s="107"/>
      <c r="AG125" s="107"/>
      <c r="AH125" s="107"/>
      <c r="AI125" s="107"/>
      <c r="AJ125" s="107"/>
      <c r="AK125" s="107"/>
      <c r="AL125" s="107"/>
      <c r="AM125" s="107"/>
      <c r="AN125" s="107"/>
      <c r="AO125" s="107"/>
      <c r="AP125" s="107"/>
      <c r="AQ125" s="107"/>
      <c r="AR125" s="107"/>
      <c r="AS125" s="107"/>
      <c r="AT125" s="107"/>
      <c r="AU125" s="107"/>
      <c r="AV125" s="107"/>
      <c r="AW125" s="107"/>
      <c r="AX125" s="107"/>
      <c r="AY125" s="107"/>
      <c r="AZ125" s="107"/>
      <c r="BA125" s="107"/>
      <c r="BB125" s="107"/>
      <c r="BC125" s="107"/>
      <c r="BD125" s="107"/>
      <c r="BE125" s="107"/>
      <c r="BF125" s="107"/>
      <c r="BG125" s="107"/>
      <c r="BH125" s="107"/>
      <c r="BI125" s="107"/>
      <c r="BJ125" s="107"/>
      <c r="BK125" s="107"/>
      <c r="BL125" s="107"/>
      <c r="BM125" s="107"/>
      <c r="BN125" s="107"/>
      <c r="BO125" s="107"/>
      <c r="BP125" s="107"/>
      <c r="BQ125" s="107"/>
      <c r="BR125" s="107"/>
      <c r="BS125" s="107"/>
      <c r="BT125" s="107"/>
      <c r="BU125" s="107"/>
      <c r="BV125" s="107"/>
      <c r="BW125" s="107"/>
      <c r="BX125" s="107"/>
      <c r="BY125" s="107"/>
      <c r="BZ125" s="107"/>
      <c r="CA125" s="107"/>
      <c r="CB125" s="107"/>
      <c r="CC125" s="107"/>
      <c r="CD125" s="107"/>
      <c r="CE125" s="107"/>
      <c r="CF125" s="107"/>
      <c r="CG125" s="107"/>
      <c r="CH125" s="107"/>
      <c r="CI125" s="107"/>
      <c r="CJ125" s="107"/>
      <c r="CK125" s="107"/>
      <c r="CL125" s="107"/>
      <c r="CM125" s="107"/>
      <c r="CN125" s="107"/>
      <c r="CO125" s="107"/>
      <c r="CP125" s="107"/>
      <c r="CQ125" s="107"/>
      <c r="CR125" s="107"/>
      <c r="CS125" s="107"/>
      <c r="CT125" s="107"/>
      <c r="CU125" s="107"/>
      <c r="CV125" s="107"/>
      <c r="CW125" s="107"/>
      <c r="CX125" s="107"/>
      <c r="CY125" s="107"/>
      <c r="CZ125" s="107"/>
      <c r="DA125" s="107"/>
      <c r="DB125" s="107"/>
      <c r="DC125" s="107"/>
      <c r="DD125" s="107"/>
      <c r="DE125" s="107"/>
      <c r="DF125" s="107"/>
      <c r="DG125" s="107"/>
      <c r="DH125" s="107"/>
      <c r="DI125" s="107"/>
      <c r="DJ125" s="107"/>
      <c r="DK125" s="107"/>
      <c r="DL125" s="107"/>
      <c r="DM125" s="107"/>
      <c r="DN125" s="107"/>
      <c r="DO125" s="107"/>
      <c r="DP125" s="107"/>
      <c r="DQ125" s="107"/>
      <c r="DR125" s="107"/>
      <c r="DS125" s="107"/>
      <c r="DT125" s="107"/>
      <c r="DU125" s="107"/>
      <c r="DV125" s="107"/>
      <c r="DW125" s="107"/>
      <c r="DX125" s="107"/>
      <c r="DY125" s="107"/>
      <c r="DZ125" s="107"/>
      <c r="EA125" s="107"/>
      <c r="EB125" s="107"/>
      <c r="EC125" s="107"/>
      <c r="ED125" s="107"/>
      <c r="EE125" s="107"/>
      <c r="EF125" s="107"/>
      <c r="EG125" s="107"/>
      <c r="EH125" s="107"/>
      <c r="EI125" s="107"/>
      <c r="EJ125" s="107"/>
      <c r="EK125" s="107"/>
      <c r="EL125" s="107"/>
      <c r="EM125" s="107"/>
      <c r="EN125" s="107"/>
    </row>
    <row r="126" spans="1:144" s="12" customFormat="1" ht="41.25" hidden="1" customHeight="1">
      <c r="A126" s="98"/>
      <c r="B126" s="31" t="s">
        <v>39</v>
      </c>
      <c r="C126" s="33" t="s">
        <v>40</v>
      </c>
      <c r="D126" s="320" t="s">
        <v>11</v>
      </c>
      <c r="E126" s="242">
        <v>53.7</v>
      </c>
      <c r="F126" s="242">
        <v>51.7</v>
      </c>
      <c r="G126" s="284">
        <f>F126/E126*100</f>
        <v>96.275605214152705</v>
      </c>
      <c r="H126" s="315"/>
      <c r="I126" s="9" t="s">
        <v>41</v>
      </c>
      <c r="J126" s="10" t="s">
        <v>10</v>
      </c>
      <c r="K126" s="207">
        <v>100</v>
      </c>
      <c r="L126" s="207">
        <v>100</v>
      </c>
      <c r="M126" s="10">
        <f>L126/K126</f>
        <v>1</v>
      </c>
      <c r="N126" s="312"/>
      <c r="O126" s="569"/>
      <c r="P126" s="274"/>
      <c r="Q126" s="274"/>
      <c r="R126" s="274"/>
      <c r="S126" s="274"/>
      <c r="T126" s="274"/>
      <c r="U126" s="274"/>
      <c r="V126" s="274"/>
      <c r="W126" s="274"/>
      <c r="X126" s="274"/>
      <c r="Y126" s="274"/>
      <c r="Z126" s="274"/>
      <c r="AA126" s="274"/>
      <c r="AB126" s="107"/>
      <c r="AC126" s="107"/>
      <c r="AD126" s="107"/>
      <c r="AE126" s="107"/>
      <c r="AF126" s="107"/>
      <c r="AG126" s="107"/>
      <c r="AH126" s="107"/>
      <c r="AI126" s="107"/>
      <c r="AJ126" s="107"/>
      <c r="AK126" s="107"/>
      <c r="AL126" s="107"/>
      <c r="AM126" s="107"/>
      <c r="AN126" s="107"/>
      <c r="AO126" s="107"/>
      <c r="AP126" s="107"/>
      <c r="AQ126" s="107"/>
      <c r="AR126" s="107"/>
      <c r="AS126" s="107"/>
      <c r="AT126" s="107"/>
      <c r="AU126" s="107"/>
      <c r="AV126" s="107"/>
      <c r="AW126" s="107"/>
      <c r="AX126" s="107"/>
      <c r="AY126" s="107"/>
      <c r="AZ126" s="107"/>
      <c r="BA126" s="107"/>
      <c r="BB126" s="107"/>
      <c r="BC126" s="107"/>
      <c r="BD126" s="107"/>
      <c r="BE126" s="107"/>
      <c r="BF126" s="107"/>
      <c r="BG126" s="107"/>
      <c r="BH126" s="107"/>
      <c r="BI126" s="107"/>
      <c r="BJ126" s="107"/>
      <c r="BK126" s="107"/>
      <c r="BL126" s="107"/>
      <c r="BM126" s="107"/>
      <c r="BN126" s="107"/>
      <c r="BO126" s="107"/>
      <c r="BP126" s="107"/>
      <c r="BQ126" s="107"/>
      <c r="BR126" s="107"/>
      <c r="BS126" s="107"/>
      <c r="BT126" s="107"/>
      <c r="BU126" s="107"/>
      <c r="BV126" s="107"/>
      <c r="BW126" s="107"/>
      <c r="BX126" s="107"/>
      <c r="BY126" s="107"/>
      <c r="BZ126" s="107"/>
      <c r="CA126" s="107"/>
      <c r="CB126" s="107"/>
      <c r="CC126" s="107"/>
      <c r="CD126" s="107"/>
      <c r="CE126" s="107"/>
      <c r="CF126" s="107"/>
      <c r="CG126" s="107"/>
      <c r="CH126" s="107"/>
      <c r="CI126" s="107"/>
      <c r="CJ126" s="107"/>
      <c r="CK126" s="107"/>
      <c r="CL126" s="107"/>
      <c r="CM126" s="107"/>
      <c r="CN126" s="107"/>
      <c r="CO126" s="107"/>
      <c r="CP126" s="107"/>
      <c r="CQ126" s="107"/>
      <c r="CR126" s="107"/>
      <c r="CS126" s="107"/>
      <c r="CT126" s="107"/>
      <c r="CU126" s="107"/>
      <c r="CV126" s="107"/>
      <c r="CW126" s="107"/>
      <c r="CX126" s="107"/>
      <c r="CY126" s="107"/>
      <c r="CZ126" s="107"/>
      <c r="DA126" s="107"/>
      <c r="DB126" s="107"/>
      <c r="DC126" s="107"/>
      <c r="DD126" s="107"/>
      <c r="DE126" s="107"/>
      <c r="DF126" s="107"/>
      <c r="DG126" s="107"/>
      <c r="DH126" s="107"/>
      <c r="DI126" s="107"/>
      <c r="DJ126" s="107"/>
      <c r="DK126" s="107"/>
      <c r="DL126" s="107"/>
      <c r="DM126" s="107"/>
      <c r="DN126" s="107"/>
      <c r="DO126" s="107"/>
      <c r="DP126" s="107"/>
      <c r="DQ126" s="107"/>
      <c r="DR126" s="107"/>
      <c r="DS126" s="107"/>
      <c r="DT126" s="107"/>
      <c r="DU126" s="107"/>
      <c r="DV126" s="107"/>
      <c r="DW126" s="107"/>
      <c r="DX126" s="107"/>
      <c r="DY126" s="107"/>
      <c r="DZ126" s="107"/>
      <c r="EA126" s="107"/>
      <c r="EB126" s="107"/>
      <c r="EC126" s="107"/>
      <c r="ED126" s="107"/>
      <c r="EE126" s="107"/>
      <c r="EF126" s="107"/>
      <c r="EG126" s="107"/>
      <c r="EH126" s="107"/>
      <c r="EI126" s="107"/>
      <c r="EJ126" s="107"/>
      <c r="EK126" s="107"/>
      <c r="EL126" s="107"/>
      <c r="EM126" s="107"/>
      <c r="EN126" s="107"/>
    </row>
    <row r="127" spans="1:144" s="20" customFormat="1" ht="21" hidden="1" customHeight="1">
      <c r="A127" s="56">
        <f>E127-F127</f>
        <v>2</v>
      </c>
      <c r="B127" s="18"/>
      <c r="C127" s="130" t="s">
        <v>16</v>
      </c>
      <c r="D127" s="317"/>
      <c r="E127" s="244">
        <f>SUM(E123:E126)</f>
        <v>40565.699999999997</v>
      </c>
      <c r="F127" s="244">
        <f>SUM(F123:F126)</f>
        <v>40563.699999999997</v>
      </c>
      <c r="G127" s="284">
        <f>F127/E127*100</f>
        <v>99.995069726394476</v>
      </c>
      <c r="H127" s="315" t="e">
        <f>#REF!/G127*100</f>
        <v>#REF!</v>
      </c>
      <c r="I127" s="14"/>
      <c r="J127" s="19"/>
      <c r="K127" s="208"/>
      <c r="L127" s="208"/>
      <c r="M127" s="15">
        <f>(M126+M125+M124+M123)/4</f>
        <v>1</v>
      </c>
      <c r="N127" s="356" t="e">
        <f>M127*0.4+H127*0.4+'[1]Внесение изменений'!H5*0.2</f>
        <v>#REF!</v>
      </c>
      <c r="O127" s="569"/>
      <c r="P127" s="49"/>
      <c r="Q127" s="49"/>
      <c r="R127" s="49"/>
      <c r="S127" s="49"/>
      <c r="T127" s="49"/>
      <c r="U127" s="49"/>
      <c r="V127" s="49"/>
      <c r="W127" s="49"/>
      <c r="X127" s="49"/>
      <c r="Y127" s="49"/>
      <c r="Z127" s="49"/>
      <c r="AA127" s="49"/>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c r="BN127" s="61"/>
      <c r="BO127" s="61"/>
      <c r="BP127" s="61"/>
      <c r="BQ127" s="61"/>
      <c r="BR127" s="61"/>
      <c r="BS127" s="61"/>
      <c r="BT127" s="61"/>
      <c r="BU127" s="61"/>
      <c r="BV127" s="61"/>
      <c r="BW127" s="61"/>
      <c r="BX127" s="61"/>
      <c r="BY127" s="61"/>
      <c r="BZ127" s="61"/>
      <c r="CA127" s="61"/>
      <c r="CB127" s="61"/>
      <c r="CC127" s="61"/>
      <c r="CD127" s="61"/>
      <c r="CE127" s="61"/>
      <c r="CF127" s="61"/>
      <c r="CG127" s="61"/>
      <c r="CH127" s="61"/>
      <c r="CI127" s="61"/>
      <c r="CJ127" s="61"/>
      <c r="CK127" s="61"/>
      <c r="CL127" s="61"/>
      <c r="CM127" s="61"/>
      <c r="CN127" s="61"/>
      <c r="CO127" s="61"/>
      <c r="CP127" s="61"/>
      <c r="CQ127" s="61"/>
      <c r="CR127" s="61"/>
      <c r="CS127" s="61"/>
      <c r="CT127" s="61"/>
      <c r="CU127" s="61"/>
      <c r="CV127" s="61"/>
      <c r="CW127" s="61"/>
      <c r="CX127" s="61"/>
      <c r="CY127" s="61"/>
      <c r="CZ127" s="61"/>
      <c r="DA127" s="61"/>
      <c r="DB127" s="61"/>
      <c r="DC127" s="61"/>
      <c r="DD127" s="61"/>
      <c r="DE127" s="61"/>
      <c r="DF127" s="61"/>
      <c r="DG127" s="61"/>
      <c r="DH127" s="61"/>
      <c r="DI127" s="61"/>
      <c r="DJ127" s="61"/>
      <c r="DK127" s="61"/>
      <c r="DL127" s="61"/>
      <c r="DM127" s="61"/>
      <c r="DN127" s="61"/>
      <c r="DO127" s="61"/>
      <c r="DP127" s="61"/>
      <c r="DQ127" s="61"/>
      <c r="DR127" s="61"/>
      <c r="DS127" s="61"/>
      <c r="DT127" s="61"/>
      <c r="DU127" s="61"/>
      <c r="DV127" s="61"/>
      <c r="DW127" s="61"/>
      <c r="DX127" s="61"/>
      <c r="DY127" s="61"/>
      <c r="DZ127" s="61"/>
      <c r="EA127" s="61"/>
      <c r="EB127" s="61"/>
      <c r="EC127" s="61"/>
      <c r="ED127" s="61"/>
      <c r="EE127" s="61"/>
      <c r="EF127" s="61"/>
      <c r="EG127" s="61"/>
      <c r="EH127" s="61"/>
      <c r="EI127" s="61"/>
      <c r="EJ127" s="61"/>
      <c r="EK127" s="61"/>
      <c r="EL127" s="61"/>
      <c r="EM127" s="61"/>
      <c r="EN127" s="61"/>
    </row>
    <row r="128" spans="1:144" ht="21" hidden="1" customHeight="1">
      <c r="B128" s="16"/>
      <c r="C128" s="774" t="s">
        <v>42</v>
      </c>
      <c r="D128" s="775"/>
      <c r="E128" s="775"/>
      <c r="F128" s="775"/>
      <c r="G128" s="775"/>
      <c r="H128" s="775"/>
      <c r="I128" s="776"/>
      <c r="J128" s="25"/>
      <c r="K128" s="214"/>
      <c r="L128" s="214"/>
      <c r="M128" s="25"/>
      <c r="N128" s="358"/>
      <c r="O128" s="569"/>
    </row>
    <row r="129" spans="1:144" ht="18.75" hidden="1" customHeight="1">
      <c r="B129" s="7"/>
      <c r="C129" s="753" t="s">
        <v>43</v>
      </c>
      <c r="D129" s="754"/>
      <c r="E129" s="754"/>
      <c r="F129" s="754"/>
      <c r="G129" s="754"/>
      <c r="H129" s="754"/>
      <c r="I129" s="754"/>
      <c r="J129" s="754"/>
      <c r="K129" s="754"/>
      <c r="L129" s="754"/>
      <c r="M129" s="23"/>
      <c r="N129" s="355"/>
      <c r="O129" s="569"/>
    </row>
    <row r="130" spans="1:144" ht="17.25" hidden="1" customHeight="1">
      <c r="B130" s="7"/>
      <c r="C130" s="753" t="s">
        <v>44</v>
      </c>
      <c r="D130" s="754"/>
      <c r="E130" s="754"/>
      <c r="F130" s="754"/>
      <c r="G130" s="754"/>
      <c r="H130" s="754"/>
      <c r="I130" s="754"/>
      <c r="J130" s="754"/>
      <c r="K130" s="754"/>
      <c r="L130" s="754"/>
      <c r="M130" s="23"/>
      <c r="N130" s="355"/>
      <c r="O130" s="569"/>
    </row>
    <row r="131" spans="1:144" s="12" customFormat="1" ht="44.25" hidden="1" customHeight="1">
      <c r="A131" s="98"/>
      <c r="B131" s="31" t="s">
        <v>45</v>
      </c>
      <c r="C131" s="32" t="s">
        <v>46</v>
      </c>
      <c r="D131" s="321" t="s">
        <v>12</v>
      </c>
      <c r="E131" s="242">
        <v>5831</v>
      </c>
      <c r="F131" s="242">
        <v>5831</v>
      </c>
      <c r="G131" s="284">
        <f>F131/E131*100</f>
        <v>100</v>
      </c>
      <c r="H131" s="315"/>
      <c r="I131" s="9" t="s">
        <v>47</v>
      </c>
      <c r="J131" s="10" t="s">
        <v>10</v>
      </c>
      <c r="K131" s="207">
        <v>100</v>
      </c>
      <c r="L131" s="207">
        <v>100</v>
      </c>
      <c r="M131" s="10">
        <f>L131/K131</f>
        <v>1</v>
      </c>
      <c r="N131" s="312"/>
      <c r="O131" s="569"/>
      <c r="P131" s="274"/>
      <c r="Q131" s="274"/>
      <c r="R131" s="274"/>
      <c r="S131" s="274"/>
      <c r="T131" s="274"/>
      <c r="U131" s="274"/>
      <c r="V131" s="274"/>
      <c r="W131" s="274"/>
      <c r="X131" s="274"/>
      <c r="Y131" s="274"/>
      <c r="Z131" s="274"/>
      <c r="AA131" s="274"/>
      <c r="AB131" s="107"/>
      <c r="AC131" s="107"/>
      <c r="AD131" s="107"/>
      <c r="AE131" s="107"/>
      <c r="AF131" s="107"/>
      <c r="AG131" s="107"/>
      <c r="AH131" s="107"/>
      <c r="AI131" s="107"/>
      <c r="AJ131" s="107"/>
      <c r="AK131" s="107"/>
      <c r="AL131" s="107"/>
      <c r="AM131" s="107"/>
      <c r="AN131" s="107"/>
      <c r="AO131" s="107"/>
      <c r="AP131" s="107"/>
      <c r="AQ131" s="107"/>
      <c r="AR131" s="107"/>
      <c r="AS131" s="107"/>
      <c r="AT131" s="107"/>
      <c r="AU131" s="107"/>
      <c r="AV131" s="107"/>
      <c r="AW131" s="107"/>
      <c r="AX131" s="107"/>
      <c r="AY131" s="107"/>
      <c r="AZ131" s="107"/>
      <c r="BA131" s="107"/>
      <c r="BB131" s="107"/>
      <c r="BC131" s="107"/>
      <c r="BD131" s="107"/>
      <c r="BE131" s="107"/>
      <c r="BF131" s="107"/>
      <c r="BG131" s="107"/>
      <c r="BH131" s="107"/>
      <c r="BI131" s="107"/>
      <c r="BJ131" s="107"/>
      <c r="BK131" s="107"/>
      <c r="BL131" s="107"/>
      <c r="BM131" s="107"/>
      <c r="BN131" s="107"/>
      <c r="BO131" s="107"/>
      <c r="BP131" s="107"/>
      <c r="BQ131" s="107"/>
      <c r="BR131" s="107"/>
      <c r="BS131" s="107"/>
      <c r="BT131" s="107"/>
      <c r="BU131" s="107"/>
      <c r="BV131" s="107"/>
      <c r="BW131" s="107"/>
      <c r="BX131" s="107"/>
      <c r="BY131" s="107"/>
      <c r="BZ131" s="107"/>
      <c r="CA131" s="107"/>
      <c r="CB131" s="107"/>
      <c r="CC131" s="107"/>
      <c r="CD131" s="107"/>
      <c r="CE131" s="107"/>
      <c r="CF131" s="107"/>
      <c r="CG131" s="107"/>
      <c r="CH131" s="107"/>
      <c r="CI131" s="107"/>
      <c r="CJ131" s="107"/>
      <c r="CK131" s="107"/>
      <c r="CL131" s="107"/>
      <c r="CM131" s="107"/>
      <c r="CN131" s="107"/>
      <c r="CO131" s="107"/>
      <c r="CP131" s="107"/>
      <c r="CQ131" s="107"/>
      <c r="CR131" s="107"/>
      <c r="CS131" s="107"/>
      <c r="CT131" s="107"/>
      <c r="CU131" s="107"/>
      <c r="CV131" s="107"/>
      <c r="CW131" s="107"/>
      <c r="CX131" s="107"/>
      <c r="CY131" s="107"/>
      <c r="CZ131" s="107"/>
      <c r="DA131" s="107"/>
      <c r="DB131" s="107"/>
      <c r="DC131" s="107"/>
      <c r="DD131" s="107"/>
      <c r="DE131" s="107"/>
      <c r="DF131" s="107"/>
      <c r="DG131" s="107"/>
      <c r="DH131" s="107"/>
      <c r="DI131" s="107"/>
      <c r="DJ131" s="107"/>
      <c r="DK131" s="107"/>
      <c r="DL131" s="107"/>
      <c r="DM131" s="107"/>
      <c r="DN131" s="107"/>
      <c r="DO131" s="107"/>
      <c r="DP131" s="107"/>
      <c r="DQ131" s="107"/>
      <c r="DR131" s="107"/>
      <c r="DS131" s="107"/>
      <c r="DT131" s="107"/>
      <c r="DU131" s="107"/>
      <c r="DV131" s="107"/>
      <c r="DW131" s="107"/>
      <c r="DX131" s="107"/>
      <c r="DY131" s="107"/>
      <c r="DZ131" s="107"/>
      <c r="EA131" s="107"/>
      <c r="EB131" s="107"/>
      <c r="EC131" s="107"/>
      <c r="ED131" s="107"/>
      <c r="EE131" s="107"/>
      <c r="EF131" s="107"/>
      <c r="EG131" s="107"/>
      <c r="EH131" s="107"/>
      <c r="EI131" s="107"/>
      <c r="EJ131" s="107"/>
      <c r="EK131" s="107"/>
      <c r="EL131" s="107"/>
      <c r="EM131" s="107"/>
      <c r="EN131" s="107"/>
    </row>
    <row r="132" spans="1:144" s="12" customFormat="1" ht="32.25" hidden="1" customHeight="1">
      <c r="A132" s="98"/>
      <c r="B132" s="8"/>
      <c r="C132" s="32"/>
      <c r="D132" s="319"/>
      <c r="E132" s="242"/>
      <c r="F132" s="242"/>
      <c r="G132" s="284"/>
      <c r="H132" s="315"/>
      <c r="I132" s="9" t="s">
        <v>48</v>
      </c>
      <c r="J132" s="10" t="s">
        <v>10</v>
      </c>
      <c r="K132" s="207">
        <v>97</v>
      </c>
      <c r="L132" s="207">
        <v>99</v>
      </c>
      <c r="M132" s="10">
        <f>L132/K132</f>
        <v>1.0206185567010309</v>
      </c>
      <c r="N132" s="312"/>
      <c r="O132" s="569"/>
      <c r="P132" s="274"/>
      <c r="Q132" s="274"/>
      <c r="R132" s="274"/>
      <c r="S132" s="274"/>
      <c r="T132" s="274"/>
      <c r="U132" s="274"/>
      <c r="V132" s="274"/>
      <c r="W132" s="274"/>
      <c r="X132" s="274"/>
      <c r="Y132" s="274"/>
      <c r="Z132" s="274"/>
      <c r="AA132" s="274"/>
      <c r="AB132" s="107"/>
      <c r="AC132" s="107"/>
      <c r="AD132" s="107"/>
      <c r="AE132" s="107"/>
      <c r="AF132" s="107"/>
      <c r="AG132" s="107"/>
      <c r="AH132" s="107"/>
      <c r="AI132" s="107"/>
      <c r="AJ132" s="107"/>
      <c r="AK132" s="107"/>
      <c r="AL132" s="107"/>
      <c r="AM132" s="107"/>
      <c r="AN132" s="107"/>
      <c r="AO132" s="107"/>
      <c r="AP132" s="107"/>
      <c r="AQ132" s="107"/>
      <c r="AR132" s="107"/>
      <c r="AS132" s="107"/>
      <c r="AT132" s="107"/>
      <c r="AU132" s="107"/>
      <c r="AV132" s="107"/>
      <c r="AW132" s="107"/>
      <c r="AX132" s="107"/>
      <c r="AY132" s="107"/>
      <c r="AZ132" s="107"/>
      <c r="BA132" s="107"/>
      <c r="BB132" s="107"/>
      <c r="BC132" s="107"/>
      <c r="BD132" s="107"/>
      <c r="BE132" s="107"/>
      <c r="BF132" s="107"/>
      <c r="BG132" s="107"/>
      <c r="BH132" s="107"/>
      <c r="BI132" s="107"/>
      <c r="BJ132" s="107"/>
      <c r="BK132" s="107"/>
      <c r="BL132" s="107"/>
      <c r="BM132" s="107"/>
      <c r="BN132" s="107"/>
      <c r="BO132" s="107"/>
      <c r="BP132" s="107"/>
      <c r="BQ132" s="107"/>
      <c r="BR132" s="107"/>
      <c r="BS132" s="107"/>
      <c r="BT132" s="107"/>
      <c r="BU132" s="107"/>
      <c r="BV132" s="107"/>
      <c r="BW132" s="107"/>
      <c r="BX132" s="107"/>
      <c r="BY132" s="107"/>
      <c r="BZ132" s="107"/>
      <c r="CA132" s="107"/>
      <c r="CB132" s="107"/>
      <c r="CC132" s="107"/>
      <c r="CD132" s="107"/>
      <c r="CE132" s="107"/>
      <c r="CF132" s="107"/>
      <c r="CG132" s="107"/>
      <c r="CH132" s="107"/>
      <c r="CI132" s="107"/>
      <c r="CJ132" s="107"/>
      <c r="CK132" s="107"/>
      <c r="CL132" s="107"/>
      <c r="CM132" s="107"/>
      <c r="CN132" s="107"/>
      <c r="CO132" s="107"/>
      <c r="CP132" s="107"/>
      <c r="CQ132" s="107"/>
      <c r="CR132" s="107"/>
      <c r="CS132" s="107"/>
      <c r="CT132" s="107"/>
      <c r="CU132" s="107"/>
      <c r="CV132" s="107"/>
      <c r="CW132" s="107"/>
      <c r="CX132" s="107"/>
      <c r="CY132" s="107"/>
      <c r="CZ132" s="107"/>
      <c r="DA132" s="107"/>
      <c r="DB132" s="107"/>
      <c r="DC132" s="107"/>
      <c r="DD132" s="107"/>
      <c r="DE132" s="107"/>
      <c r="DF132" s="107"/>
      <c r="DG132" s="107"/>
      <c r="DH132" s="107"/>
      <c r="DI132" s="107"/>
      <c r="DJ132" s="107"/>
      <c r="DK132" s="107"/>
      <c r="DL132" s="107"/>
      <c r="DM132" s="107"/>
      <c r="DN132" s="107"/>
      <c r="DO132" s="107"/>
      <c r="DP132" s="107"/>
      <c r="DQ132" s="107"/>
      <c r="DR132" s="107"/>
      <c r="DS132" s="107"/>
      <c r="DT132" s="107"/>
      <c r="DU132" s="107"/>
      <c r="DV132" s="107"/>
      <c r="DW132" s="107"/>
      <c r="DX132" s="107"/>
      <c r="DY132" s="107"/>
      <c r="DZ132" s="107"/>
      <c r="EA132" s="107"/>
      <c r="EB132" s="107"/>
      <c r="EC132" s="107"/>
      <c r="ED132" s="107"/>
      <c r="EE132" s="107"/>
      <c r="EF132" s="107"/>
      <c r="EG132" s="107"/>
      <c r="EH132" s="107"/>
      <c r="EI132" s="107"/>
      <c r="EJ132" s="107"/>
      <c r="EK132" s="107"/>
      <c r="EL132" s="107"/>
      <c r="EM132" s="107"/>
      <c r="EN132" s="107"/>
    </row>
    <row r="133" spans="1:144" s="12" customFormat="1" ht="55.5" hidden="1" customHeight="1">
      <c r="A133" s="98"/>
      <c r="B133" s="8"/>
      <c r="C133" s="32"/>
      <c r="D133" s="319"/>
      <c r="E133" s="242"/>
      <c r="F133" s="242"/>
      <c r="G133" s="284"/>
      <c r="H133" s="315"/>
      <c r="I133" s="9" t="s">
        <v>49</v>
      </c>
      <c r="J133" s="10" t="s">
        <v>14</v>
      </c>
      <c r="K133" s="207">
        <v>0.3</v>
      </c>
      <c r="L133" s="207">
        <v>7.0000000000000007E-2</v>
      </c>
      <c r="M133" s="10">
        <f>K133/L133</f>
        <v>4.2857142857142856</v>
      </c>
      <c r="N133" s="312"/>
      <c r="O133" s="569"/>
      <c r="P133" s="274"/>
      <c r="Q133" s="274"/>
      <c r="R133" s="274"/>
      <c r="S133" s="274"/>
      <c r="T133" s="274"/>
      <c r="U133" s="274"/>
      <c r="V133" s="274"/>
      <c r="W133" s="274"/>
      <c r="X133" s="274"/>
      <c r="Y133" s="274"/>
      <c r="Z133" s="274"/>
      <c r="AA133" s="274"/>
      <c r="AB133" s="107"/>
      <c r="AC133" s="107"/>
      <c r="AD133" s="107"/>
      <c r="AE133" s="107"/>
      <c r="AF133" s="107"/>
      <c r="AG133" s="107"/>
      <c r="AH133" s="107"/>
      <c r="AI133" s="107"/>
      <c r="AJ133" s="107"/>
      <c r="AK133" s="107"/>
      <c r="AL133" s="107"/>
      <c r="AM133" s="107"/>
      <c r="AN133" s="107"/>
      <c r="AO133" s="107"/>
      <c r="AP133" s="107"/>
      <c r="AQ133" s="107"/>
      <c r="AR133" s="107"/>
      <c r="AS133" s="107"/>
      <c r="AT133" s="107"/>
      <c r="AU133" s="107"/>
      <c r="AV133" s="107"/>
      <c r="AW133" s="107"/>
      <c r="AX133" s="107"/>
      <c r="AY133" s="107"/>
      <c r="AZ133" s="107"/>
      <c r="BA133" s="107"/>
      <c r="BB133" s="107"/>
      <c r="BC133" s="107"/>
      <c r="BD133" s="107"/>
      <c r="BE133" s="107"/>
      <c r="BF133" s="107"/>
      <c r="BG133" s="107"/>
      <c r="BH133" s="107"/>
      <c r="BI133" s="107"/>
      <c r="BJ133" s="107"/>
      <c r="BK133" s="107"/>
      <c r="BL133" s="107"/>
      <c r="BM133" s="107"/>
      <c r="BN133" s="107"/>
      <c r="BO133" s="107"/>
      <c r="BP133" s="107"/>
      <c r="BQ133" s="107"/>
      <c r="BR133" s="107"/>
      <c r="BS133" s="107"/>
      <c r="BT133" s="107"/>
      <c r="BU133" s="107"/>
      <c r="BV133" s="107"/>
      <c r="BW133" s="107"/>
      <c r="BX133" s="107"/>
      <c r="BY133" s="107"/>
      <c r="BZ133" s="107"/>
      <c r="CA133" s="107"/>
      <c r="CB133" s="107"/>
      <c r="CC133" s="107"/>
      <c r="CD133" s="107"/>
      <c r="CE133" s="107"/>
      <c r="CF133" s="107"/>
      <c r="CG133" s="107"/>
      <c r="CH133" s="107"/>
      <c r="CI133" s="107"/>
      <c r="CJ133" s="107"/>
      <c r="CK133" s="107"/>
      <c r="CL133" s="107"/>
      <c r="CM133" s="107"/>
      <c r="CN133" s="107"/>
      <c r="CO133" s="107"/>
      <c r="CP133" s="107"/>
      <c r="CQ133" s="107"/>
      <c r="CR133" s="107"/>
      <c r="CS133" s="107"/>
      <c r="CT133" s="107"/>
      <c r="CU133" s="107"/>
      <c r="CV133" s="107"/>
      <c r="CW133" s="107"/>
      <c r="CX133" s="107"/>
      <c r="CY133" s="107"/>
      <c r="CZ133" s="107"/>
      <c r="DA133" s="107"/>
      <c r="DB133" s="107"/>
      <c r="DC133" s="107"/>
      <c r="DD133" s="107"/>
      <c r="DE133" s="107"/>
      <c r="DF133" s="107"/>
      <c r="DG133" s="107"/>
      <c r="DH133" s="107"/>
      <c r="DI133" s="107"/>
      <c r="DJ133" s="107"/>
      <c r="DK133" s="107"/>
      <c r="DL133" s="107"/>
      <c r="DM133" s="107"/>
      <c r="DN133" s="107"/>
      <c r="DO133" s="107"/>
      <c r="DP133" s="107"/>
      <c r="DQ133" s="107"/>
      <c r="DR133" s="107"/>
      <c r="DS133" s="107"/>
      <c r="DT133" s="107"/>
      <c r="DU133" s="107"/>
      <c r="DV133" s="107"/>
      <c r="DW133" s="107"/>
      <c r="DX133" s="107"/>
      <c r="DY133" s="107"/>
      <c r="DZ133" s="107"/>
      <c r="EA133" s="107"/>
      <c r="EB133" s="107"/>
      <c r="EC133" s="107"/>
      <c r="ED133" s="107"/>
      <c r="EE133" s="107"/>
      <c r="EF133" s="107"/>
      <c r="EG133" s="107"/>
      <c r="EH133" s="107"/>
      <c r="EI133" s="107"/>
      <c r="EJ133" s="107"/>
      <c r="EK133" s="107"/>
      <c r="EL133" s="107"/>
      <c r="EM133" s="107"/>
      <c r="EN133" s="107"/>
    </row>
    <row r="134" spans="1:144" s="12" customFormat="1" ht="99" hidden="1" customHeight="1">
      <c r="A134" s="98"/>
      <c r="B134" s="8"/>
      <c r="C134" s="32"/>
      <c r="D134" s="319"/>
      <c r="E134" s="242"/>
      <c r="F134" s="242"/>
      <c r="G134" s="284"/>
      <c r="H134" s="315"/>
      <c r="I134" s="9" t="s">
        <v>50</v>
      </c>
      <c r="J134" s="10" t="s">
        <v>10</v>
      </c>
      <c r="K134" s="207">
        <v>100</v>
      </c>
      <c r="L134" s="207">
        <v>100</v>
      </c>
      <c r="M134" s="10">
        <f>K134/L134</f>
        <v>1</v>
      </c>
      <c r="N134" s="312"/>
      <c r="O134" s="569"/>
      <c r="P134" s="274"/>
      <c r="Q134" s="274"/>
      <c r="R134" s="274"/>
      <c r="S134" s="274"/>
      <c r="T134" s="274"/>
      <c r="U134" s="274"/>
      <c r="V134" s="274"/>
      <c r="W134" s="274"/>
      <c r="X134" s="274"/>
      <c r="Y134" s="274"/>
      <c r="Z134" s="274"/>
      <c r="AA134" s="274"/>
      <c r="AB134" s="107"/>
      <c r="AC134" s="107"/>
      <c r="AD134" s="107"/>
      <c r="AE134" s="107"/>
      <c r="AF134" s="107"/>
      <c r="AG134" s="107"/>
      <c r="AH134" s="107"/>
      <c r="AI134" s="107"/>
      <c r="AJ134" s="107"/>
      <c r="AK134" s="107"/>
      <c r="AL134" s="107"/>
      <c r="AM134" s="107"/>
      <c r="AN134" s="107"/>
      <c r="AO134" s="107"/>
      <c r="AP134" s="107"/>
      <c r="AQ134" s="107"/>
      <c r="AR134" s="107"/>
      <c r="AS134" s="107"/>
      <c r="AT134" s="107"/>
      <c r="AU134" s="107"/>
      <c r="AV134" s="107"/>
      <c r="AW134" s="107"/>
      <c r="AX134" s="107"/>
      <c r="AY134" s="107"/>
      <c r="AZ134" s="107"/>
      <c r="BA134" s="107"/>
      <c r="BB134" s="107"/>
      <c r="BC134" s="107"/>
      <c r="BD134" s="107"/>
      <c r="BE134" s="107"/>
      <c r="BF134" s="107"/>
      <c r="BG134" s="107"/>
      <c r="BH134" s="107"/>
      <c r="BI134" s="107"/>
      <c r="BJ134" s="107"/>
      <c r="BK134" s="107"/>
      <c r="BL134" s="107"/>
      <c r="BM134" s="107"/>
      <c r="BN134" s="107"/>
      <c r="BO134" s="107"/>
      <c r="BP134" s="107"/>
      <c r="BQ134" s="107"/>
      <c r="BR134" s="107"/>
      <c r="BS134" s="107"/>
      <c r="BT134" s="107"/>
      <c r="BU134" s="107"/>
      <c r="BV134" s="107"/>
      <c r="BW134" s="107"/>
      <c r="BX134" s="107"/>
      <c r="BY134" s="107"/>
      <c r="BZ134" s="107"/>
      <c r="CA134" s="107"/>
      <c r="CB134" s="107"/>
      <c r="CC134" s="107"/>
      <c r="CD134" s="107"/>
      <c r="CE134" s="107"/>
      <c r="CF134" s="107"/>
      <c r="CG134" s="107"/>
      <c r="CH134" s="107"/>
      <c r="CI134" s="107"/>
      <c r="CJ134" s="107"/>
      <c r="CK134" s="107"/>
      <c r="CL134" s="107"/>
      <c r="CM134" s="107"/>
      <c r="CN134" s="107"/>
      <c r="CO134" s="107"/>
      <c r="CP134" s="107"/>
      <c r="CQ134" s="107"/>
      <c r="CR134" s="107"/>
      <c r="CS134" s="107"/>
      <c r="CT134" s="107"/>
      <c r="CU134" s="107"/>
      <c r="CV134" s="107"/>
      <c r="CW134" s="107"/>
      <c r="CX134" s="107"/>
      <c r="CY134" s="107"/>
      <c r="CZ134" s="107"/>
      <c r="DA134" s="107"/>
      <c r="DB134" s="107"/>
      <c r="DC134" s="107"/>
      <c r="DD134" s="107"/>
      <c r="DE134" s="107"/>
      <c r="DF134" s="107"/>
      <c r="DG134" s="107"/>
      <c r="DH134" s="107"/>
      <c r="DI134" s="107"/>
      <c r="DJ134" s="107"/>
      <c r="DK134" s="107"/>
      <c r="DL134" s="107"/>
      <c r="DM134" s="107"/>
      <c r="DN134" s="107"/>
      <c r="DO134" s="107"/>
      <c r="DP134" s="107"/>
      <c r="DQ134" s="107"/>
      <c r="DR134" s="107"/>
      <c r="DS134" s="107"/>
      <c r="DT134" s="107"/>
      <c r="DU134" s="107"/>
      <c r="DV134" s="107"/>
      <c r="DW134" s="107"/>
      <c r="DX134" s="107"/>
      <c r="DY134" s="107"/>
      <c r="DZ134" s="107"/>
      <c r="EA134" s="107"/>
      <c r="EB134" s="107"/>
      <c r="EC134" s="107"/>
      <c r="ED134" s="107"/>
      <c r="EE134" s="107"/>
      <c r="EF134" s="107"/>
      <c r="EG134" s="107"/>
      <c r="EH134" s="107"/>
      <c r="EI134" s="107"/>
      <c r="EJ134" s="107"/>
      <c r="EK134" s="107"/>
      <c r="EL134" s="107"/>
      <c r="EM134" s="107"/>
      <c r="EN134" s="107"/>
    </row>
    <row r="135" spans="1:144" s="20" customFormat="1" ht="21" hidden="1" customHeight="1">
      <c r="A135" s="56"/>
      <c r="B135" s="18"/>
      <c r="C135" s="130" t="s">
        <v>17</v>
      </c>
      <c r="D135" s="317"/>
      <c r="E135" s="244">
        <f>E131</f>
        <v>5831</v>
      </c>
      <c r="F135" s="244">
        <f>F131</f>
        <v>5831</v>
      </c>
      <c r="G135" s="284">
        <f>F135/E135*100</f>
        <v>100</v>
      </c>
      <c r="H135" s="315" t="e">
        <f>#REF!/G135*100</f>
        <v>#REF!</v>
      </c>
      <c r="I135" s="14"/>
      <c r="J135" s="19"/>
      <c r="K135" s="208"/>
      <c r="L135" s="208"/>
      <c r="M135" s="22">
        <f>(M134+M133+M132+M131)/4</f>
        <v>1.8265832106038291</v>
      </c>
      <c r="N135" s="359" t="e">
        <f>M135*0.4+H135*0.4+'[1]Внесение изменений'!H5*0.2</f>
        <v>#REF!</v>
      </c>
      <c r="O135" s="569"/>
      <c r="P135" s="49"/>
      <c r="Q135" s="49"/>
      <c r="R135" s="49"/>
      <c r="S135" s="49"/>
      <c r="T135" s="49"/>
      <c r="U135" s="49"/>
      <c r="V135" s="49"/>
      <c r="W135" s="49"/>
      <c r="X135" s="49"/>
      <c r="Y135" s="49"/>
      <c r="Z135" s="49"/>
      <c r="AA135" s="49"/>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c r="BN135" s="61"/>
      <c r="BO135" s="61"/>
      <c r="BP135" s="61"/>
      <c r="BQ135" s="61"/>
      <c r="BR135" s="61"/>
      <c r="BS135" s="61"/>
      <c r="BT135" s="61"/>
      <c r="BU135" s="61"/>
      <c r="BV135" s="61"/>
      <c r="BW135" s="61"/>
      <c r="BX135" s="61"/>
      <c r="BY135" s="61"/>
      <c r="BZ135" s="61"/>
      <c r="CA135" s="61"/>
      <c r="CB135" s="61"/>
      <c r="CC135" s="61"/>
      <c r="CD135" s="61"/>
      <c r="CE135" s="61"/>
      <c r="CF135" s="61"/>
      <c r="CG135" s="61"/>
      <c r="CH135" s="61"/>
      <c r="CI135" s="61"/>
      <c r="CJ135" s="61"/>
      <c r="CK135" s="61"/>
      <c r="CL135" s="61"/>
      <c r="CM135" s="61"/>
      <c r="CN135" s="61"/>
      <c r="CO135" s="61"/>
      <c r="CP135" s="61"/>
      <c r="CQ135" s="61"/>
      <c r="CR135" s="61"/>
      <c r="CS135" s="61"/>
      <c r="CT135" s="61"/>
      <c r="CU135" s="61"/>
      <c r="CV135" s="61"/>
      <c r="CW135" s="61"/>
      <c r="CX135" s="61"/>
      <c r="CY135" s="61"/>
      <c r="CZ135" s="61"/>
      <c r="DA135" s="61"/>
      <c r="DB135" s="61"/>
      <c r="DC135" s="61"/>
      <c r="DD135" s="61"/>
      <c r="DE135" s="61"/>
      <c r="DF135" s="61"/>
      <c r="DG135" s="61"/>
      <c r="DH135" s="61"/>
      <c r="DI135" s="61"/>
      <c r="DJ135" s="61"/>
      <c r="DK135" s="61"/>
      <c r="DL135" s="61"/>
      <c r="DM135" s="61"/>
      <c r="DN135" s="61"/>
      <c r="DO135" s="61"/>
      <c r="DP135" s="61"/>
      <c r="DQ135" s="61"/>
      <c r="DR135" s="61"/>
      <c r="DS135" s="61"/>
      <c r="DT135" s="61"/>
      <c r="DU135" s="61"/>
      <c r="DV135" s="61"/>
      <c r="DW135" s="61"/>
      <c r="DX135" s="61"/>
      <c r="DY135" s="61"/>
      <c r="DZ135" s="61"/>
      <c r="EA135" s="61"/>
      <c r="EB135" s="61"/>
      <c r="EC135" s="61"/>
      <c r="ED135" s="61"/>
      <c r="EE135" s="61"/>
      <c r="EF135" s="61"/>
      <c r="EG135" s="61"/>
      <c r="EH135" s="61"/>
      <c r="EI135" s="61"/>
      <c r="EJ135" s="61"/>
      <c r="EK135" s="61"/>
      <c r="EL135" s="61"/>
      <c r="EM135" s="61"/>
      <c r="EN135" s="61"/>
    </row>
    <row r="136" spans="1:144" ht="20.25" hidden="1" customHeight="1">
      <c r="B136" s="16"/>
      <c r="C136" s="774" t="s">
        <v>51</v>
      </c>
      <c r="D136" s="775"/>
      <c r="E136" s="775"/>
      <c r="F136" s="775"/>
      <c r="G136" s="775"/>
      <c r="H136" s="775"/>
      <c r="I136" s="776"/>
      <c r="J136" s="25"/>
      <c r="K136" s="214"/>
      <c r="L136" s="214"/>
      <c r="M136" s="25"/>
      <c r="N136" s="358"/>
      <c r="O136" s="569"/>
    </row>
    <row r="137" spans="1:144" ht="34.5" hidden="1" customHeight="1">
      <c r="B137" s="7"/>
      <c r="C137" s="753" t="s">
        <v>52</v>
      </c>
      <c r="D137" s="754"/>
      <c r="E137" s="754"/>
      <c r="F137" s="754"/>
      <c r="G137" s="754"/>
      <c r="H137" s="754"/>
      <c r="I137" s="754"/>
      <c r="J137" s="754"/>
      <c r="K137" s="754"/>
      <c r="L137" s="754"/>
      <c r="M137" s="23"/>
      <c r="N137" s="355"/>
      <c r="O137" s="569"/>
    </row>
    <row r="138" spans="1:144" ht="21.75" hidden="1" customHeight="1">
      <c r="B138" s="7"/>
      <c r="C138" s="753" t="s">
        <v>53</v>
      </c>
      <c r="D138" s="754"/>
      <c r="E138" s="754"/>
      <c r="F138" s="754"/>
      <c r="G138" s="754"/>
      <c r="H138" s="754"/>
      <c r="I138" s="754"/>
      <c r="J138" s="754"/>
      <c r="K138" s="754"/>
      <c r="L138" s="754"/>
      <c r="M138" s="23"/>
      <c r="N138" s="355"/>
      <c r="O138" s="569"/>
    </row>
    <row r="139" spans="1:144" s="12" customFormat="1" ht="94.5" hidden="1" customHeight="1">
      <c r="A139" s="98"/>
      <c r="B139" s="31" t="s">
        <v>54</v>
      </c>
      <c r="C139" s="34" t="s">
        <v>55</v>
      </c>
      <c r="D139" s="319"/>
      <c r="E139" s="242">
        <f>SUM(E140:E141)</f>
        <v>206.4</v>
      </c>
      <c r="F139" s="242">
        <f>SUM(F140:F141)</f>
        <v>159.80000000000001</v>
      </c>
      <c r="G139" s="284">
        <f t="shared" ref="G139:G146" si="17">F139/E139*100</f>
        <v>77.422480620155042</v>
      </c>
      <c r="H139" s="315"/>
      <c r="I139" s="9" t="s">
        <v>56</v>
      </c>
      <c r="J139" s="10" t="s">
        <v>10</v>
      </c>
      <c r="K139" s="207">
        <v>4</v>
      </c>
      <c r="L139" s="207">
        <v>4</v>
      </c>
      <c r="M139" s="10">
        <f>L139/K139</f>
        <v>1</v>
      </c>
      <c r="N139" s="312"/>
      <c r="O139" s="569"/>
      <c r="P139" s="274"/>
      <c r="Q139" s="274"/>
      <c r="R139" s="274"/>
      <c r="S139" s="274"/>
      <c r="T139" s="274"/>
      <c r="U139" s="274"/>
      <c r="V139" s="274"/>
      <c r="W139" s="274"/>
      <c r="X139" s="274"/>
      <c r="Y139" s="274"/>
      <c r="Z139" s="274"/>
      <c r="AA139" s="274"/>
      <c r="AB139" s="107"/>
      <c r="AC139" s="107"/>
      <c r="AD139" s="107"/>
      <c r="AE139" s="107"/>
      <c r="AF139" s="107"/>
      <c r="AG139" s="107"/>
      <c r="AH139" s="107"/>
      <c r="AI139" s="107"/>
      <c r="AJ139" s="107"/>
      <c r="AK139" s="107"/>
      <c r="AL139" s="107"/>
      <c r="AM139" s="107"/>
      <c r="AN139" s="107"/>
      <c r="AO139" s="107"/>
      <c r="AP139" s="107"/>
      <c r="AQ139" s="107"/>
      <c r="AR139" s="107"/>
      <c r="AS139" s="107"/>
      <c r="AT139" s="107"/>
      <c r="AU139" s="107"/>
      <c r="AV139" s="107"/>
      <c r="AW139" s="107"/>
      <c r="AX139" s="107"/>
      <c r="AY139" s="107"/>
      <c r="AZ139" s="107"/>
      <c r="BA139" s="107"/>
      <c r="BB139" s="107"/>
      <c r="BC139" s="107"/>
      <c r="BD139" s="107"/>
      <c r="BE139" s="107"/>
      <c r="BF139" s="107"/>
      <c r="BG139" s="107"/>
      <c r="BH139" s="107"/>
      <c r="BI139" s="107"/>
      <c r="BJ139" s="107"/>
      <c r="BK139" s="107"/>
      <c r="BL139" s="107"/>
      <c r="BM139" s="107"/>
      <c r="BN139" s="107"/>
      <c r="BO139" s="107"/>
      <c r="BP139" s="107"/>
      <c r="BQ139" s="107"/>
      <c r="BR139" s="107"/>
      <c r="BS139" s="107"/>
      <c r="BT139" s="107"/>
      <c r="BU139" s="107"/>
      <c r="BV139" s="107"/>
      <c r="BW139" s="107"/>
      <c r="BX139" s="107"/>
      <c r="BY139" s="107"/>
      <c r="BZ139" s="107"/>
      <c r="CA139" s="107"/>
      <c r="CB139" s="107"/>
      <c r="CC139" s="107"/>
      <c r="CD139" s="107"/>
      <c r="CE139" s="107"/>
      <c r="CF139" s="107"/>
      <c r="CG139" s="107"/>
      <c r="CH139" s="107"/>
      <c r="CI139" s="107"/>
      <c r="CJ139" s="107"/>
      <c r="CK139" s="107"/>
      <c r="CL139" s="107"/>
      <c r="CM139" s="107"/>
      <c r="CN139" s="107"/>
      <c r="CO139" s="107"/>
      <c r="CP139" s="107"/>
      <c r="CQ139" s="107"/>
      <c r="CR139" s="107"/>
      <c r="CS139" s="107"/>
      <c r="CT139" s="107"/>
      <c r="CU139" s="107"/>
      <c r="CV139" s="107"/>
      <c r="CW139" s="107"/>
      <c r="CX139" s="107"/>
      <c r="CY139" s="107"/>
      <c r="CZ139" s="107"/>
      <c r="DA139" s="107"/>
      <c r="DB139" s="107"/>
      <c r="DC139" s="107"/>
      <c r="DD139" s="107"/>
      <c r="DE139" s="107"/>
      <c r="DF139" s="107"/>
      <c r="DG139" s="107"/>
      <c r="DH139" s="107"/>
      <c r="DI139" s="107"/>
      <c r="DJ139" s="107"/>
      <c r="DK139" s="107"/>
      <c r="DL139" s="107"/>
      <c r="DM139" s="107"/>
      <c r="DN139" s="107"/>
      <c r="DO139" s="107"/>
      <c r="DP139" s="107"/>
      <c r="DQ139" s="107"/>
      <c r="DR139" s="107"/>
      <c r="DS139" s="107"/>
      <c r="DT139" s="107"/>
      <c r="DU139" s="107"/>
      <c r="DV139" s="107"/>
      <c r="DW139" s="107"/>
      <c r="DX139" s="107"/>
      <c r="DY139" s="107"/>
      <c r="DZ139" s="107"/>
      <c r="EA139" s="107"/>
      <c r="EB139" s="107"/>
      <c r="EC139" s="107"/>
      <c r="ED139" s="107"/>
      <c r="EE139" s="107"/>
      <c r="EF139" s="107"/>
      <c r="EG139" s="107"/>
      <c r="EH139" s="107"/>
      <c r="EI139" s="107"/>
      <c r="EJ139" s="107"/>
      <c r="EK139" s="107"/>
      <c r="EL139" s="107"/>
      <c r="EM139" s="107"/>
      <c r="EN139" s="107"/>
    </row>
    <row r="140" spans="1:144" s="12" customFormat="1" hidden="1">
      <c r="A140" s="98"/>
      <c r="B140" s="8"/>
      <c r="C140" s="32"/>
      <c r="D140" s="319" t="s">
        <v>11</v>
      </c>
      <c r="E140" s="242">
        <v>9.4</v>
      </c>
      <c r="F140" s="242">
        <v>9.4</v>
      </c>
      <c r="G140" s="284">
        <f t="shared" si="17"/>
        <v>100</v>
      </c>
      <c r="H140" s="315"/>
      <c r="I140" s="9"/>
      <c r="J140" s="10"/>
      <c r="K140" s="207"/>
      <c r="L140" s="207"/>
      <c r="M140" s="11"/>
      <c r="N140" s="312"/>
      <c r="O140" s="569"/>
      <c r="P140" s="274"/>
      <c r="Q140" s="274"/>
      <c r="R140" s="274"/>
      <c r="S140" s="274"/>
      <c r="T140" s="274"/>
      <c r="U140" s="274"/>
      <c r="V140" s="274"/>
      <c r="W140" s="274"/>
      <c r="X140" s="274"/>
      <c r="Y140" s="274"/>
      <c r="Z140" s="274"/>
      <c r="AA140" s="274"/>
      <c r="AB140" s="107"/>
      <c r="AC140" s="107"/>
      <c r="AD140" s="107"/>
      <c r="AE140" s="107"/>
      <c r="AF140" s="107"/>
      <c r="AG140" s="107"/>
      <c r="AH140" s="107"/>
      <c r="AI140" s="107"/>
      <c r="AJ140" s="107"/>
      <c r="AK140" s="107"/>
      <c r="AL140" s="107"/>
      <c r="AM140" s="107"/>
      <c r="AN140" s="107"/>
      <c r="AO140" s="107"/>
      <c r="AP140" s="107"/>
      <c r="AQ140" s="107"/>
      <c r="AR140" s="107"/>
      <c r="AS140" s="107"/>
      <c r="AT140" s="107"/>
      <c r="AU140" s="107"/>
      <c r="AV140" s="107"/>
      <c r="AW140" s="107"/>
      <c r="AX140" s="107"/>
      <c r="AY140" s="107"/>
      <c r="AZ140" s="107"/>
      <c r="BA140" s="107"/>
      <c r="BB140" s="107"/>
      <c r="BC140" s="107"/>
      <c r="BD140" s="107"/>
      <c r="BE140" s="107"/>
      <c r="BF140" s="107"/>
      <c r="BG140" s="107"/>
      <c r="BH140" s="107"/>
      <c r="BI140" s="107"/>
      <c r="BJ140" s="107"/>
      <c r="BK140" s="107"/>
      <c r="BL140" s="107"/>
      <c r="BM140" s="107"/>
      <c r="BN140" s="107"/>
      <c r="BO140" s="107"/>
      <c r="BP140" s="107"/>
      <c r="BQ140" s="107"/>
      <c r="BR140" s="107"/>
      <c r="BS140" s="107"/>
      <c r="BT140" s="107"/>
      <c r="BU140" s="107"/>
      <c r="BV140" s="107"/>
      <c r="BW140" s="107"/>
      <c r="BX140" s="107"/>
      <c r="BY140" s="107"/>
      <c r="BZ140" s="107"/>
      <c r="CA140" s="107"/>
      <c r="CB140" s="107"/>
      <c r="CC140" s="107"/>
      <c r="CD140" s="107"/>
      <c r="CE140" s="107"/>
      <c r="CF140" s="107"/>
      <c r="CG140" s="107"/>
      <c r="CH140" s="107"/>
      <c r="CI140" s="107"/>
      <c r="CJ140" s="107"/>
      <c r="CK140" s="107"/>
      <c r="CL140" s="107"/>
      <c r="CM140" s="107"/>
      <c r="CN140" s="107"/>
      <c r="CO140" s="107"/>
      <c r="CP140" s="107"/>
      <c r="CQ140" s="107"/>
      <c r="CR140" s="107"/>
      <c r="CS140" s="107"/>
      <c r="CT140" s="107"/>
      <c r="CU140" s="107"/>
      <c r="CV140" s="107"/>
      <c r="CW140" s="107"/>
      <c r="CX140" s="107"/>
      <c r="CY140" s="107"/>
      <c r="CZ140" s="107"/>
      <c r="DA140" s="107"/>
      <c r="DB140" s="107"/>
      <c r="DC140" s="107"/>
      <c r="DD140" s="107"/>
      <c r="DE140" s="107"/>
      <c r="DF140" s="107"/>
      <c r="DG140" s="107"/>
      <c r="DH140" s="107"/>
      <c r="DI140" s="107"/>
      <c r="DJ140" s="107"/>
      <c r="DK140" s="107"/>
      <c r="DL140" s="107"/>
      <c r="DM140" s="107"/>
      <c r="DN140" s="107"/>
      <c r="DO140" s="107"/>
      <c r="DP140" s="107"/>
      <c r="DQ140" s="107"/>
      <c r="DR140" s="107"/>
      <c r="DS140" s="107"/>
      <c r="DT140" s="107"/>
      <c r="DU140" s="107"/>
      <c r="DV140" s="107"/>
      <c r="DW140" s="107"/>
      <c r="DX140" s="107"/>
      <c r="DY140" s="107"/>
      <c r="DZ140" s="107"/>
      <c r="EA140" s="107"/>
      <c r="EB140" s="107"/>
      <c r="EC140" s="107"/>
      <c r="ED140" s="107"/>
      <c r="EE140" s="107"/>
      <c r="EF140" s="107"/>
      <c r="EG140" s="107"/>
      <c r="EH140" s="107"/>
      <c r="EI140" s="107"/>
      <c r="EJ140" s="107"/>
      <c r="EK140" s="107"/>
      <c r="EL140" s="107"/>
      <c r="EM140" s="107"/>
      <c r="EN140" s="107"/>
    </row>
    <row r="141" spans="1:144" s="12" customFormat="1" ht="12.75" hidden="1">
      <c r="A141" s="98"/>
      <c r="B141" s="8"/>
      <c r="C141" s="30"/>
      <c r="D141" s="320" t="s">
        <v>12</v>
      </c>
      <c r="E141" s="242">
        <v>197</v>
      </c>
      <c r="F141" s="242">
        <v>150.4</v>
      </c>
      <c r="G141" s="284">
        <f t="shared" si="17"/>
        <v>76.345177664974614</v>
      </c>
      <c r="H141" s="315"/>
      <c r="I141" s="9"/>
      <c r="J141" s="10"/>
      <c r="K141" s="207"/>
      <c r="L141" s="207"/>
      <c r="M141" s="11"/>
      <c r="N141" s="312"/>
      <c r="O141" s="569"/>
      <c r="P141" s="274"/>
      <c r="Q141" s="274"/>
      <c r="R141" s="274"/>
      <c r="S141" s="274"/>
      <c r="T141" s="274"/>
      <c r="U141" s="274"/>
      <c r="V141" s="274"/>
      <c r="W141" s="274"/>
      <c r="X141" s="274"/>
      <c r="Y141" s="274"/>
      <c r="Z141" s="274"/>
      <c r="AA141" s="274"/>
      <c r="AB141" s="107"/>
      <c r="AC141" s="107"/>
      <c r="AD141" s="107"/>
      <c r="AE141" s="107"/>
      <c r="AF141" s="107"/>
      <c r="AG141" s="107"/>
      <c r="AH141" s="107"/>
      <c r="AI141" s="107"/>
      <c r="AJ141" s="107"/>
      <c r="AK141" s="107"/>
      <c r="AL141" s="107"/>
      <c r="AM141" s="107"/>
      <c r="AN141" s="107"/>
      <c r="AO141" s="107"/>
      <c r="AP141" s="107"/>
      <c r="AQ141" s="107"/>
      <c r="AR141" s="107"/>
      <c r="AS141" s="107"/>
      <c r="AT141" s="107"/>
      <c r="AU141" s="107"/>
      <c r="AV141" s="107"/>
      <c r="AW141" s="107"/>
      <c r="AX141" s="107"/>
      <c r="AY141" s="107"/>
      <c r="AZ141" s="107"/>
      <c r="BA141" s="107"/>
      <c r="BB141" s="107"/>
      <c r="BC141" s="107"/>
      <c r="BD141" s="107"/>
      <c r="BE141" s="107"/>
      <c r="BF141" s="107"/>
      <c r="BG141" s="107"/>
      <c r="BH141" s="107"/>
      <c r="BI141" s="107"/>
      <c r="BJ141" s="107"/>
      <c r="BK141" s="107"/>
      <c r="BL141" s="107"/>
      <c r="BM141" s="107"/>
      <c r="BN141" s="107"/>
      <c r="BO141" s="107"/>
      <c r="BP141" s="107"/>
      <c r="BQ141" s="107"/>
      <c r="BR141" s="107"/>
      <c r="BS141" s="107"/>
      <c r="BT141" s="107"/>
      <c r="BU141" s="107"/>
      <c r="BV141" s="107"/>
      <c r="BW141" s="107"/>
      <c r="BX141" s="107"/>
      <c r="BY141" s="107"/>
      <c r="BZ141" s="107"/>
      <c r="CA141" s="107"/>
      <c r="CB141" s="107"/>
      <c r="CC141" s="107"/>
      <c r="CD141" s="107"/>
      <c r="CE141" s="107"/>
      <c r="CF141" s="107"/>
      <c r="CG141" s="107"/>
      <c r="CH141" s="107"/>
      <c r="CI141" s="107"/>
      <c r="CJ141" s="107"/>
      <c r="CK141" s="107"/>
      <c r="CL141" s="107"/>
      <c r="CM141" s="107"/>
      <c r="CN141" s="107"/>
      <c r="CO141" s="107"/>
      <c r="CP141" s="107"/>
      <c r="CQ141" s="107"/>
      <c r="CR141" s="107"/>
      <c r="CS141" s="107"/>
      <c r="CT141" s="107"/>
      <c r="CU141" s="107"/>
      <c r="CV141" s="107"/>
      <c r="CW141" s="107"/>
      <c r="CX141" s="107"/>
      <c r="CY141" s="107"/>
      <c r="CZ141" s="107"/>
      <c r="DA141" s="107"/>
      <c r="DB141" s="107"/>
      <c r="DC141" s="107"/>
      <c r="DD141" s="107"/>
      <c r="DE141" s="107"/>
      <c r="DF141" s="107"/>
      <c r="DG141" s="107"/>
      <c r="DH141" s="107"/>
      <c r="DI141" s="107"/>
      <c r="DJ141" s="107"/>
      <c r="DK141" s="107"/>
      <c r="DL141" s="107"/>
      <c r="DM141" s="107"/>
      <c r="DN141" s="107"/>
      <c r="DO141" s="107"/>
      <c r="DP141" s="107"/>
      <c r="DQ141" s="107"/>
      <c r="DR141" s="107"/>
      <c r="DS141" s="107"/>
      <c r="DT141" s="107"/>
      <c r="DU141" s="107"/>
      <c r="DV141" s="107"/>
      <c r="DW141" s="107"/>
      <c r="DX141" s="107"/>
      <c r="DY141" s="107"/>
      <c r="DZ141" s="107"/>
      <c r="EA141" s="107"/>
      <c r="EB141" s="107"/>
      <c r="EC141" s="107"/>
      <c r="ED141" s="107"/>
      <c r="EE141" s="107"/>
      <c r="EF141" s="107"/>
      <c r="EG141" s="107"/>
      <c r="EH141" s="107"/>
      <c r="EI141" s="107"/>
      <c r="EJ141" s="107"/>
      <c r="EK141" s="107"/>
      <c r="EL141" s="107"/>
      <c r="EM141" s="107"/>
      <c r="EN141" s="107"/>
    </row>
    <row r="142" spans="1:144" s="20" customFormat="1" ht="21" hidden="1" customHeight="1">
      <c r="A142" s="56">
        <f>E142-F142</f>
        <v>46.599999999999994</v>
      </c>
      <c r="B142" s="18"/>
      <c r="C142" s="130" t="s">
        <v>18</v>
      </c>
      <c r="D142" s="317"/>
      <c r="E142" s="244">
        <f>E139</f>
        <v>206.4</v>
      </c>
      <c r="F142" s="244">
        <f>F139</f>
        <v>159.80000000000001</v>
      </c>
      <c r="G142" s="284">
        <f t="shared" si="17"/>
        <v>77.422480620155042</v>
      </c>
      <c r="H142" s="315" t="e">
        <f>#REF!/G142*100</f>
        <v>#REF!</v>
      </c>
      <c r="I142" s="14"/>
      <c r="J142" s="19"/>
      <c r="K142" s="208"/>
      <c r="L142" s="208"/>
      <c r="M142" s="22">
        <f>M139/1</f>
        <v>1</v>
      </c>
      <c r="N142" s="359" t="e">
        <f>M142*0.4+H142*0.4+'[1]Внесение изменений'!H5*0.2</f>
        <v>#REF!</v>
      </c>
      <c r="O142" s="569"/>
      <c r="P142" s="49"/>
      <c r="Q142" s="49"/>
      <c r="R142" s="49"/>
      <c r="S142" s="49"/>
      <c r="T142" s="49"/>
      <c r="U142" s="49"/>
      <c r="V142" s="49"/>
      <c r="W142" s="49"/>
      <c r="X142" s="49"/>
      <c r="Y142" s="49"/>
      <c r="Z142" s="49"/>
      <c r="AA142" s="49"/>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c r="BN142" s="61"/>
      <c r="BO142" s="61"/>
      <c r="BP142" s="61"/>
      <c r="BQ142" s="61"/>
      <c r="BR142" s="61"/>
      <c r="BS142" s="61"/>
      <c r="BT142" s="61"/>
      <c r="BU142" s="61"/>
      <c r="BV142" s="61"/>
      <c r="BW142" s="61"/>
      <c r="BX142" s="61"/>
      <c r="BY142" s="61"/>
      <c r="BZ142" s="61"/>
      <c r="CA142" s="61"/>
      <c r="CB142" s="61"/>
      <c r="CC142" s="61"/>
      <c r="CD142" s="61"/>
      <c r="CE142" s="61"/>
      <c r="CF142" s="61"/>
      <c r="CG142" s="61"/>
      <c r="CH142" s="61"/>
      <c r="CI142" s="61"/>
      <c r="CJ142" s="61"/>
      <c r="CK142" s="61"/>
      <c r="CL142" s="61"/>
      <c r="CM142" s="61"/>
      <c r="CN142" s="61"/>
      <c r="CO142" s="61"/>
      <c r="CP142" s="61"/>
      <c r="CQ142" s="61"/>
      <c r="CR142" s="61"/>
      <c r="CS142" s="61"/>
      <c r="CT142" s="61"/>
      <c r="CU142" s="61"/>
      <c r="CV142" s="61"/>
      <c r="CW142" s="61"/>
      <c r="CX142" s="61"/>
      <c r="CY142" s="61"/>
      <c r="CZ142" s="61"/>
      <c r="DA142" s="61"/>
      <c r="DB142" s="61"/>
      <c r="DC142" s="61"/>
      <c r="DD142" s="61"/>
      <c r="DE142" s="61"/>
      <c r="DF142" s="61"/>
      <c r="DG142" s="61"/>
      <c r="DH142" s="61"/>
      <c r="DI142" s="61"/>
      <c r="DJ142" s="61"/>
      <c r="DK142" s="61"/>
      <c r="DL142" s="61"/>
      <c r="DM142" s="61"/>
      <c r="DN142" s="61"/>
      <c r="DO142" s="61"/>
      <c r="DP142" s="61"/>
      <c r="DQ142" s="61"/>
      <c r="DR142" s="61"/>
      <c r="DS142" s="61"/>
      <c r="DT142" s="61"/>
      <c r="DU142" s="61"/>
      <c r="DV142" s="61"/>
      <c r="DW142" s="61"/>
      <c r="DX142" s="61"/>
      <c r="DY142" s="61"/>
      <c r="DZ142" s="61"/>
      <c r="EA142" s="61"/>
      <c r="EB142" s="61"/>
      <c r="EC142" s="61"/>
      <c r="ED142" s="61"/>
      <c r="EE142" s="61"/>
      <c r="EF142" s="61"/>
      <c r="EG142" s="61"/>
      <c r="EH142" s="61"/>
      <c r="EI142" s="61"/>
      <c r="EJ142" s="61"/>
      <c r="EK142" s="61"/>
      <c r="EL142" s="61"/>
      <c r="EM142" s="61"/>
      <c r="EN142" s="61"/>
    </row>
    <row r="143" spans="1:144" s="20" customFormat="1" ht="40.5" hidden="1" customHeight="1">
      <c r="A143" s="56" t="e">
        <f>F143/F395*100</f>
        <v>#DIV/0!</v>
      </c>
      <c r="B143" s="26"/>
      <c r="C143" s="131" t="s">
        <v>57</v>
      </c>
      <c r="D143" s="26"/>
      <c r="E143" s="247">
        <f>E142+E135+E127+E117</f>
        <v>339481387.30000001</v>
      </c>
      <c r="F143" s="247">
        <f>F142+F135+F127+F117</f>
        <v>339251280.42000002</v>
      </c>
      <c r="G143" s="284">
        <f>F143/E143*100</f>
        <v>99.932218116041611</v>
      </c>
      <c r="H143" s="343" t="e">
        <f>#REF!/G143*100</f>
        <v>#REF!</v>
      </c>
      <c r="I143" s="767" t="s">
        <v>58</v>
      </c>
      <c r="J143" s="768"/>
      <c r="K143" s="768"/>
      <c r="L143" s="768"/>
      <c r="M143" s="29" t="e">
        <f>(M139+M134+M133+M132+M131+M126+M125+M124+M123+#REF!+#REF!+M103+M85+M83+#REF!+M82+M76+M75)/17</f>
        <v>#REF!</v>
      </c>
      <c r="N143" s="364" t="e">
        <f>M143*0.4+H143*0.4+1*0.2</f>
        <v>#REF!</v>
      </c>
      <c r="O143" s="569"/>
      <c r="P143" s="49"/>
      <c r="Q143" s="49"/>
      <c r="R143" s="49"/>
      <c r="S143" s="49"/>
      <c r="T143" s="49"/>
      <c r="U143" s="49"/>
      <c r="V143" s="49"/>
      <c r="W143" s="49"/>
      <c r="X143" s="49"/>
      <c r="Y143" s="49"/>
      <c r="Z143" s="49"/>
      <c r="AA143" s="49"/>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c r="BN143" s="61"/>
      <c r="BO143" s="61"/>
      <c r="BP143" s="61"/>
      <c r="BQ143" s="61"/>
      <c r="BR143" s="61"/>
      <c r="BS143" s="61"/>
      <c r="BT143" s="61"/>
      <c r="BU143" s="61"/>
      <c r="BV143" s="61"/>
      <c r="BW143" s="61"/>
      <c r="BX143" s="61"/>
      <c r="BY143" s="61"/>
      <c r="BZ143" s="61"/>
      <c r="CA143" s="61"/>
      <c r="CB143" s="61"/>
      <c r="CC143" s="61"/>
      <c r="CD143" s="61"/>
      <c r="CE143" s="61"/>
      <c r="CF143" s="61"/>
      <c r="CG143" s="61"/>
      <c r="CH143" s="61"/>
      <c r="CI143" s="61"/>
      <c r="CJ143" s="61"/>
      <c r="CK143" s="61"/>
      <c r="CL143" s="61"/>
      <c r="CM143" s="61"/>
      <c r="CN143" s="61"/>
      <c r="CO143" s="61"/>
      <c r="CP143" s="61"/>
      <c r="CQ143" s="61"/>
      <c r="CR143" s="61"/>
      <c r="CS143" s="61"/>
      <c r="CT143" s="61"/>
      <c r="CU143" s="61"/>
      <c r="CV143" s="61"/>
      <c r="CW143" s="61"/>
      <c r="CX143" s="61"/>
      <c r="CY143" s="61"/>
      <c r="CZ143" s="61"/>
      <c r="DA143" s="61"/>
      <c r="DB143" s="61"/>
      <c r="DC143" s="61"/>
      <c r="DD143" s="61"/>
      <c r="DE143" s="61"/>
      <c r="DF143" s="61"/>
      <c r="DG143" s="61"/>
      <c r="DH143" s="61"/>
      <c r="DI143" s="61"/>
      <c r="DJ143" s="61"/>
      <c r="DK143" s="61"/>
      <c r="DL143" s="61"/>
      <c r="DM143" s="61"/>
      <c r="DN143" s="61"/>
      <c r="DO143" s="61"/>
      <c r="DP143" s="61"/>
      <c r="DQ143" s="61"/>
      <c r="DR143" s="61"/>
      <c r="DS143" s="61"/>
      <c r="DT143" s="61"/>
      <c r="DU143" s="61"/>
      <c r="DV143" s="61"/>
      <c r="DW143" s="61"/>
      <c r="DX143" s="61"/>
      <c r="DY143" s="61"/>
      <c r="DZ143" s="61"/>
      <c r="EA143" s="61"/>
      <c r="EB143" s="61"/>
      <c r="EC143" s="61"/>
      <c r="ED143" s="61"/>
      <c r="EE143" s="61"/>
      <c r="EF143" s="61"/>
      <c r="EG143" s="61"/>
      <c r="EH143" s="61"/>
      <c r="EI143" s="61"/>
      <c r="EJ143" s="61"/>
      <c r="EK143" s="61"/>
      <c r="EL143" s="61"/>
      <c r="EM143" s="61"/>
      <c r="EN143" s="61"/>
    </row>
    <row r="144" spans="1:144" s="20" customFormat="1" ht="18.75" hidden="1">
      <c r="A144" s="56">
        <f>E143-F143</f>
        <v>230106.87999999523</v>
      </c>
      <c r="B144" s="26"/>
      <c r="C144" s="131" t="s">
        <v>20</v>
      </c>
      <c r="D144" s="26"/>
      <c r="E144" s="247" t="e">
        <f>E140+E125+#REF!+#REF!+#REF!+#REF!+E82+E126+#REF!+E100+E108</f>
        <v>#REF!</v>
      </c>
      <c r="F144" s="247" t="e">
        <f>F140+F125+#REF!+#REF!+#REF!+#REF!+F82+F126+#REF!+F100+F108</f>
        <v>#REF!</v>
      </c>
      <c r="G144" s="284" t="e">
        <f t="shared" si="17"/>
        <v>#REF!</v>
      </c>
      <c r="H144" s="315"/>
      <c r="I144" s="27"/>
      <c r="J144" s="27"/>
      <c r="K144" s="215"/>
      <c r="L144" s="215"/>
      <c r="M144" s="28"/>
      <c r="N144" s="364"/>
      <c r="O144" s="569"/>
      <c r="P144" s="49"/>
      <c r="Q144" s="49"/>
      <c r="R144" s="49"/>
      <c r="S144" s="49"/>
      <c r="T144" s="49"/>
      <c r="U144" s="49"/>
      <c r="V144" s="49"/>
      <c r="W144" s="49"/>
      <c r="X144" s="49"/>
      <c r="Y144" s="49"/>
      <c r="Z144" s="49"/>
      <c r="AA144" s="49"/>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c r="BN144" s="61"/>
      <c r="BO144" s="61"/>
      <c r="BP144" s="61"/>
      <c r="BQ144" s="61"/>
      <c r="BR144" s="61"/>
      <c r="BS144" s="61"/>
      <c r="BT144" s="61"/>
      <c r="BU144" s="61"/>
      <c r="BV144" s="61"/>
      <c r="BW144" s="61"/>
      <c r="BX144" s="61"/>
      <c r="BY144" s="61"/>
      <c r="BZ144" s="61"/>
      <c r="CA144" s="61"/>
      <c r="CB144" s="61"/>
      <c r="CC144" s="61"/>
      <c r="CD144" s="61"/>
      <c r="CE144" s="61"/>
      <c r="CF144" s="61"/>
      <c r="CG144" s="61"/>
      <c r="CH144" s="61"/>
      <c r="CI144" s="61"/>
      <c r="CJ144" s="61"/>
      <c r="CK144" s="61"/>
      <c r="CL144" s="61"/>
      <c r="CM144" s="61"/>
      <c r="CN144" s="61"/>
      <c r="CO144" s="61"/>
      <c r="CP144" s="61"/>
      <c r="CQ144" s="61"/>
      <c r="CR144" s="61"/>
      <c r="CS144" s="61"/>
      <c r="CT144" s="61"/>
      <c r="CU144" s="61"/>
      <c r="CV144" s="61"/>
      <c r="CW144" s="61"/>
      <c r="CX144" s="61"/>
      <c r="CY144" s="61"/>
      <c r="CZ144" s="61"/>
      <c r="DA144" s="61"/>
      <c r="DB144" s="61"/>
      <c r="DC144" s="61"/>
      <c r="DD144" s="61"/>
      <c r="DE144" s="61"/>
      <c r="DF144" s="61"/>
      <c r="DG144" s="61"/>
      <c r="DH144" s="61"/>
      <c r="DI144" s="61"/>
      <c r="DJ144" s="61"/>
      <c r="DK144" s="61"/>
      <c r="DL144" s="61"/>
      <c r="DM144" s="61"/>
      <c r="DN144" s="61"/>
      <c r="DO144" s="61"/>
      <c r="DP144" s="61"/>
      <c r="DQ144" s="61"/>
      <c r="DR144" s="61"/>
      <c r="DS144" s="61"/>
      <c r="DT144" s="61"/>
      <c r="DU144" s="61"/>
      <c r="DV144" s="61"/>
      <c r="DW144" s="61"/>
      <c r="DX144" s="61"/>
      <c r="DY144" s="61"/>
      <c r="DZ144" s="61"/>
      <c r="EA144" s="61"/>
      <c r="EB144" s="61"/>
      <c r="EC144" s="61"/>
      <c r="ED144" s="61"/>
      <c r="EE144" s="61"/>
      <c r="EF144" s="61"/>
      <c r="EG144" s="61"/>
      <c r="EH144" s="61"/>
      <c r="EI144" s="61"/>
      <c r="EJ144" s="61"/>
      <c r="EK144" s="61"/>
      <c r="EL144" s="61"/>
      <c r="EM144" s="61"/>
      <c r="EN144" s="61"/>
    </row>
    <row r="145" spans="1:144" s="20" customFormat="1" ht="18.75" hidden="1">
      <c r="A145" s="56"/>
      <c r="B145" s="26"/>
      <c r="C145" s="131" t="s">
        <v>21</v>
      </c>
      <c r="D145" s="26"/>
      <c r="E145" s="247" t="e">
        <f>E141+E131+E124+E123+E115+E114+E111+E110+E106+#REF!+#REF!+E104+E103+#REF!+#REF!+E96+E95+E94+E93+E91+E90+E89+E88+E87+E86+E85+E116+E99+E98</f>
        <v>#REF!</v>
      </c>
      <c r="F145" s="247" t="e">
        <f>F141+F131+F124+F123+F115+F114+F111+F110+F106+#REF!+#REF!+F104+F103+#REF!+#REF!+F96+F95+F94+F93+F91+F90+F89+F88+F87+F86+F85+F116+F99+F98</f>
        <v>#REF!</v>
      </c>
      <c r="G145" s="284" t="e">
        <f t="shared" si="17"/>
        <v>#REF!</v>
      </c>
      <c r="H145" s="315"/>
      <c r="I145" s="27"/>
      <c r="J145" s="27"/>
      <c r="K145" s="215"/>
      <c r="L145" s="215"/>
      <c r="M145" s="28"/>
      <c r="N145" s="364"/>
      <c r="O145" s="569"/>
      <c r="P145" s="49"/>
      <c r="Q145" s="49"/>
      <c r="R145" s="49"/>
      <c r="S145" s="49"/>
      <c r="T145" s="49"/>
      <c r="U145" s="49"/>
      <c r="V145" s="49"/>
      <c r="W145" s="49"/>
      <c r="X145" s="49"/>
      <c r="Y145" s="49"/>
      <c r="Z145" s="49"/>
      <c r="AA145" s="49"/>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c r="BN145" s="61"/>
      <c r="BO145" s="61"/>
      <c r="BP145" s="61"/>
      <c r="BQ145" s="61"/>
      <c r="BR145" s="61"/>
      <c r="BS145" s="61"/>
      <c r="BT145" s="61"/>
      <c r="BU145" s="61"/>
      <c r="BV145" s="61"/>
      <c r="BW145" s="61"/>
      <c r="BX145" s="61"/>
      <c r="BY145" s="61"/>
      <c r="BZ145" s="61"/>
      <c r="CA145" s="61"/>
      <c r="CB145" s="61"/>
      <c r="CC145" s="61"/>
      <c r="CD145" s="61"/>
      <c r="CE145" s="61"/>
      <c r="CF145" s="61"/>
      <c r="CG145" s="61"/>
      <c r="CH145" s="61"/>
      <c r="CI145" s="61"/>
      <c r="CJ145" s="61"/>
      <c r="CK145" s="61"/>
      <c r="CL145" s="61"/>
      <c r="CM145" s="61"/>
      <c r="CN145" s="61"/>
      <c r="CO145" s="61"/>
      <c r="CP145" s="61"/>
      <c r="CQ145" s="61"/>
      <c r="CR145" s="61"/>
      <c r="CS145" s="61"/>
      <c r="CT145" s="61"/>
      <c r="CU145" s="61"/>
      <c r="CV145" s="61"/>
      <c r="CW145" s="61"/>
      <c r="CX145" s="61"/>
      <c r="CY145" s="61"/>
      <c r="CZ145" s="61"/>
      <c r="DA145" s="61"/>
      <c r="DB145" s="61"/>
      <c r="DC145" s="61"/>
      <c r="DD145" s="61"/>
      <c r="DE145" s="61"/>
      <c r="DF145" s="61"/>
      <c r="DG145" s="61"/>
      <c r="DH145" s="61"/>
      <c r="DI145" s="61"/>
      <c r="DJ145" s="61"/>
      <c r="DK145" s="61"/>
      <c r="DL145" s="61"/>
      <c r="DM145" s="61"/>
      <c r="DN145" s="61"/>
      <c r="DO145" s="61"/>
      <c r="DP145" s="61"/>
      <c r="DQ145" s="61"/>
      <c r="DR145" s="61"/>
      <c r="DS145" s="61"/>
      <c r="DT145" s="61"/>
      <c r="DU145" s="61"/>
      <c r="DV145" s="61"/>
      <c r="DW145" s="61"/>
      <c r="DX145" s="61"/>
      <c r="DY145" s="61"/>
      <c r="DZ145" s="61"/>
      <c r="EA145" s="61"/>
      <c r="EB145" s="61"/>
      <c r="EC145" s="61"/>
      <c r="ED145" s="61"/>
      <c r="EE145" s="61"/>
      <c r="EF145" s="61"/>
      <c r="EG145" s="61"/>
      <c r="EH145" s="61"/>
      <c r="EI145" s="61"/>
      <c r="EJ145" s="61"/>
      <c r="EK145" s="61"/>
      <c r="EL145" s="61"/>
      <c r="EM145" s="61"/>
      <c r="EN145" s="61"/>
    </row>
    <row r="146" spans="1:144" s="20" customFormat="1" ht="18.75" hidden="1">
      <c r="A146" s="56"/>
      <c r="B146" s="26"/>
      <c r="C146" s="131" t="s">
        <v>59</v>
      </c>
      <c r="D146" s="26"/>
      <c r="E146" s="247" t="e">
        <f>#REF!+E83+#REF!+#REF!+#REF!</f>
        <v>#REF!</v>
      </c>
      <c r="F146" s="247" t="e">
        <f>#REF!+F83+#REF!+#REF!+#REF!</f>
        <v>#REF!</v>
      </c>
      <c r="G146" s="284" t="e">
        <f t="shared" si="17"/>
        <v>#REF!</v>
      </c>
      <c r="H146" s="315"/>
      <c r="I146" s="27"/>
      <c r="J146" s="27"/>
      <c r="K146" s="215"/>
      <c r="L146" s="215"/>
      <c r="M146" s="28"/>
      <c r="N146" s="364"/>
      <c r="O146" s="569"/>
      <c r="P146" s="49"/>
      <c r="Q146" s="49"/>
      <c r="R146" s="49"/>
      <c r="S146" s="49"/>
      <c r="T146" s="49"/>
      <c r="U146" s="49"/>
      <c r="V146" s="49"/>
      <c r="W146" s="49"/>
      <c r="X146" s="49"/>
      <c r="Y146" s="49"/>
      <c r="Z146" s="49"/>
      <c r="AA146" s="49"/>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c r="BN146" s="61"/>
      <c r="BO146" s="61"/>
      <c r="BP146" s="61"/>
      <c r="BQ146" s="61"/>
      <c r="BR146" s="61"/>
      <c r="BS146" s="61"/>
      <c r="BT146" s="61"/>
      <c r="BU146" s="61"/>
      <c r="BV146" s="61"/>
      <c r="BW146" s="61"/>
      <c r="BX146" s="61"/>
      <c r="BY146" s="61"/>
      <c r="BZ146" s="61"/>
      <c r="CA146" s="61"/>
      <c r="CB146" s="61"/>
      <c r="CC146" s="61"/>
      <c r="CD146" s="61"/>
      <c r="CE146" s="61"/>
      <c r="CF146" s="61"/>
      <c r="CG146" s="61"/>
      <c r="CH146" s="61"/>
      <c r="CI146" s="61"/>
      <c r="CJ146" s="61"/>
      <c r="CK146" s="61"/>
      <c r="CL146" s="61"/>
      <c r="CM146" s="61"/>
      <c r="CN146" s="61"/>
      <c r="CO146" s="61"/>
      <c r="CP146" s="61"/>
      <c r="CQ146" s="61"/>
      <c r="CR146" s="61"/>
      <c r="CS146" s="61"/>
      <c r="CT146" s="61"/>
      <c r="CU146" s="61"/>
      <c r="CV146" s="61"/>
      <c r="CW146" s="61"/>
      <c r="CX146" s="61"/>
      <c r="CY146" s="61"/>
      <c r="CZ146" s="61"/>
      <c r="DA146" s="61"/>
      <c r="DB146" s="61"/>
      <c r="DC146" s="61"/>
      <c r="DD146" s="61"/>
      <c r="DE146" s="61"/>
      <c r="DF146" s="61"/>
      <c r="DG146" s="61"/>
      <c r="DH146" s="61"/>
      <c r="DI146" s="61"/>
      <c r="DJ146" s="61"/>
      <c r="DK146" s="61"/>
      <c r="DL146" s="61"/>
      <c r="DM146" s="61"/>
      <c r="DN146" s="61"/>
      <c r="DO146" s="61"/>
      <c r="DP146" s="61"/>
      <c r="DQ146" s="61"/>
      <c r="DR146" s="61"/>
      <c r="DS146" s="61"/>
      <c r="DT146" s="61"/>
      <c r="DU146" s="61"/>
      <c r="DV146" s="61"/>
      <c r="DW146" s="61"/>
      <c r="DX146" s="61"/>
      <c r="DY146" s="61"/>
      <c r="DZ146" s="61"/>
      <c r="EA146" s="61"/>
      <c r="EB146" s="61"/>
      <c r="EC146" s="61"/>
      <c r="ED146" s="61"/>
      <c r="EE146" s="61"/>
      <c r="EF146" s="61"/>
      <c r="EG146" s="61"/>
      <c r="EH146" s="61"/>
      <c r="EI146" s="61"/>
      <c r="EJ146" s="61"/>
      <c r="EK146" s="61"/>
      <c r="EL146" s="61"/>
      <c r="EM146" s="61"/>
      <c r="EN146" s="61"/>
    </row>
    <row r="147" spans="1:144" ht="44.25" hidden="1" customHeight="1">
      <c r="B147" s="6" t="s">
        <v>60</v>
      </c>
      <c r="C147" s="783" t="s">
        <v>61</v>
      </c>
      <c r="D147" s="784"/>
      <c r="E147" s="784"/>
      <c r="F147" s="784"/>
      <c r="G147" s="784"/>
      <c r="H147" s="784"/>
      <c r="I147" s="784"/>
      <c r="J147" s="784"/>
      <c r="K147" s="784"/>
      <c r="L147" s="784"/>
      <c r="M147" s="784"/>
      <c r="N147" s="785"/>
      <c r="O147" s="569"/>
    </row>
    <row r="148" spans="1:144" ht="39.75" customHeight="1">
      <c r="B148" s="94" t="s">
        <v>60</v>
      </c>
      <c r="C148" s="783" t="s">
        <v>254</v>
      </c>
      <c r="D148" s="784"/>
      <c r="E148" s="784"/>
      <c r="F148" s="784"/>
      <c r="G148" s="784"/>
      <c r="H148" s="784"/>
      <c r="I148" s="784"/>
      <c r="J148" s="784"/>
      <c r="K148" s="784"/>
      <c r="L148" s="784"/>
      <c r="M148" s="784"/>
      <c r="N148" s="785"/>
      <c r="O148" s="569"/>
    </row>
    <row r="149" spans="1:144" ht="31.5" customHeight="1">
      <c r="B149" s="13"/>
      <c r="C149" s="753" t="s">
        <v>98</v>
      </c>
      <c r="D149" s="754"/>
      <c r="E149" s="754"/>
      <c r="F149" s="754"/>
      <c r="G149" s="754"/>
      <c r="H149" s="754"/>
      <c r="I149" s="754"/>
      <c r="J149" s="754"/>
      <c r="K149" s="754"/>
      <c r="L149" s="754"/>
      <c r="M149" s="754"/>
      <c r="N149" s="755"/>
      <c r="O149" s="569"/>
    </row>
    <row r="150" spans="1:144" ht="21" customHeight="1">
      <c r="B150" s="38" t="s">
        <v>247</v>
      </c>
      <c r="C150" s="774" t="s">
        <v>104</v>
      </c>
      <c r="D150" s="775"/>
      <c r="E150" s="775"/>
      <c r="F150" s="775"/>
      <c r="G150" s="775"/>
      <c r="H150" s="775"/>
      <c r="I150" s="775"/>
      <c r="J150" s="775"/>
      <c r="K150" s="775"/>
      <c r="L150" s="775"/>
      <c r="M150" s="775"/>
      <c r="N150" s="776"/>
      <c r="O150" s="569"/>
    </row>
    <row r="151" spans="1:144" ht="26.25" customHeight="1">
      <c r="B151" s="13"/>
      <c r="C151" s="753" t="s">
        <v>99</v>
      </c>
      <c r="D151" s="754"/>
      <c r="E151" s="754"/>
      <c r="F151" s="754"/>
      <c r="G151" s="754"/>
      <c r="H151" s="754"/>
      <c r="I151" s="754"/>
      <c r="J151" s="754"/>
      <c r="K151" s="754"/>
      <c r="L151" s="754"/>
      <c r="M151" s="754"/>
      <c r="N151" s="755"/>
      <c r="O151" s="569"/>
    </row>
    <row r="152" spans="1:144" ht="18" customHeight="1">
      <c r="B152" s="13"/>
      <c r="C152" s="753" t="s">
        <v>100</v>
      </c>
      <c r="D152" s="754"/>
      <c r="E152" s="754"/>
      <c r="F152" s="754"/>
      <c r="G152" s="754"/>
      <c r="H152" s="754"/>
      <c r="I152" s="754"/>
      <c r="J152" s="754"/>
      <c r="K152" s="754"/>
      <c r="L152" s="754"/>
      <c r="M152" s="754"/>
      <c r="N152" s="755"/>
      <c r="O152" s="569"/>
    </row>
    <row r="153" spans="1:144" ht="18" customHeight="1">
      <c r="B153" s="13"/>
      <c r="C153" s="753" t="s">
        <v>101</v>
      </c>
      <c r="D153" s="754"/>
      <c r="E153" s="754"/>
      <c r="F153" s="754"/>
      <c r="G153" s="754"/>
      <c r="H153" s="754"/>
      <c r="I153" s="754"/>
      <c r="J153" s="754"/>
      <c r="K153" s="754"/>
      <c r="L153" s="754"/>
      <c r="M153" s="754"/>
      <c r="N153" s="755"/>
      <c r="O153" s="569"/>
    </row>
    <row r="154" spans="1:144" ht="18" customHeight="1">
      <c r="B154" s="13"/>
      <c r="C154" s="753" t="s">
        <v>102</v>
      </c>
      <c r="D154" s="754"/>
      <c r="E154" s="754"/>
      <c r="F154" s="754"/>
      <c r="G154" s="754"/>
      <c r="H154" s="754"/>
      <c r="I154" s="754"/>
      <c r="J154" s="754"/>
      <c r="K154" s="754"/>
      <c r="L154" s="754"/>
      <c r="M154" s="754"/>
      <c r="N154" s="755"/>
      <c r="O154" s="569"/>
    </row>
    <row r="155" spans="1:144" ht="18" customHeight="1">
      <c r="B155" s="13"/>
      <c r="C155" s="753" t="s">
        <v>103</v>
      </c>
      <c r="D155" s="754"/>
      <c r="E155" s="754"/>
      <c r="F155" s="754"/>
      <c r="G155" s="754"/>
      <c r="H155" s="754"/>
      <c r="I155" s="754"/>
      <c r="J155" s="754"/>
      <c r="K155" s="754"/>
      <c r="L155" s="754"/>
      <c r="M155" s="754"/>
      <c r="N155" s="755"/>
      <c r="O155" s="569"/>
    </row>
    <row r="156" spans="1:144" s="12" customFormat="1" ht="70.5" customHeight="1">
      <c r="A156" s="627"/>
      <c r="B156" s="31" t="s">
        <v>248</v>
      </c>
      <c r="C156" s="285" t="s">
        <v>377</v>
      </c>
      <c r="D156" s="8"/>
      <c r="E156" s="629">
        <v>97600</v>
      </c>
      <c r="F156" s="629">
        <v>97600</v>
      </c>
      <c r="G156" s="284">
        <f t="shared" ref="G156:G161" si="18">(F156/E156)*100</f>
        <v>100</v>
      </c>
      <c r="H156" s="315">
        <f>G156/100</f>
        <v>1</v>
      </c>
      <c r="I156" s="285" t="s">
        <v>425</v>
      </c>
      <c r="J156" s="10" t="s">
        <v>108</v>
      </c>
      <c r="K156" s="498">
        <v>12</v>
      </c>
      <c r="L156" s="511">
        <v>12</v>
      </c>
      <c r="M156" s="10">
        <f t="shared" ref="M156:M161" si="19">L156/K156*100</f>
        <v>100</v>
      </c>
      <c r="N156" s="312">
        <v>1</v>
      </c>
      <c r="O156" s="569"/>
      <c r="P156" s="274"/>
      <c r="Q156" s="274"/>
      <c r="R156" s="274"/>
      <c r="S156" s="274"/>
      <c r="T156" s="274"/>
      <c r="U156" s="274"/>
      <c r="V156" s="274"/>
      <c r="W156" s="274"/>
      <c r="X156" s="274"/>
      <c r="Y156" s="274"/>
      <c r="Z156" s="274"/>
      <c r="AA156" s="274"/>
      <c r="AB156" s="107"/>
      <c r="AC156" s="107"/>
      <c r="AD156" s="107"/>
      <c r="AE156" s="107"/>
      <c r="AF156" s="107"/>
      <c r="AG156" s="107"/>
      <c r="AH156" s="107"/>
      <c r="AI156" s="107"/>
      <c r="AJ156" s="107"/>
      <c r="AK156" s="107"/>
      <c r="AL156" s="107"/>
      <c r="AM156" s="107"/>
      <c r="AN156" s="107"/>
      <c r="AO156" s="107"/>
      <c r="AP156" s="107"/>
      <c r="AQ156" s="107"/>
      <c r="AR156" s="107"/>
      <c r="AS156" s="107"/>
      <c r="AT156" s="107"/>
      <c r="AU156" s="107"/>
      <c r="AV156" s="107"/>
      <c r="AW156" s="107"/>
      <c r="AX156" s="107"/>
      <c r="AY156" s="107"/>
      <c r="AZ156" s="107"/>
      <c r="BA156" s="107"/>
      <c r="BB156" s="107"/>
      <c r="BC156" s="107"/>
      <c r="BD156" s="107"/>
      <c r="BE156" s="107"/>
      <c r="BF156" s="107"/>
      <c r="BG156" s="107"/>
      <c r="BH156" s="107"/>
      <c r="BI156" s="107"/>
      <c r="BJ156" s="107"/>
      <c r="BK156" s="107"/>
      <c r="BL156" s="107"/>
      <c r="BM156" s="107"/>
      <c r="BN156" s="107"/>
      <c r="BO156" s="107"/>
      <c r="BP156" s="107"/>
      <c r="BQ156" s="107"/>
      <c r="BR156" s="107"/>
      <c r="BS156" s="107"/>
      <c r="BT156" s="107"/>
      <c r="BU156" s="107"/>
      <c r="BV156" s="107"/>
      <c r="BW156" s="107"/>
      <c r="BX156" s="107"/>
      <c r="BY156" s="107"/>
      <c r="BZ156" s="107"/>
      <c r="CA156" s="107"/>
      <c r="CB156" s="107"/>
      <c r="CC156" s="107"/>
      <c r="CD156" s="107"/>
      <c r="CE156" s="107"/>
      <c r="CF156" s="107"/>
      <c r="CG156" s="107"/>
      <c r="CH156" s="107"/>
      <c r="CI156" s="107"/>
      <c r="CJ156" s="107"/>
      <c r="CK156" s="107"/>
      <c r="CL156" s="107"/>
      <c r="CM156" s="107"/>
      <c r="CN156" s="107"/>
      <c r="CO156" s="107"/>
      <c r="CP156" s="107"/>
      <c r="CQ156" s="107"/>
      <c r="CR156" s="107"/>
      <c r="CS156" s="107"/>
      <c r="CT156" s="107"/>
      <c r="CU156" s="107"/>
      <c r="CV156" s="107"/>
      <c r="CW156" s="107"/>
      <c r="CX156" s="107"/>
      <c r="CY156" s="107"/>
      <c r="CZ156" s="107"/>
      <c r="DA156" s="107"/>
      <c r="DB156" s="107"/>
      <c r="DC156" s="107"/>
      <c r="DD156" s="107"/>
      <c r="DE156" s="107"/>
      <c r="DF156" s="107"/>
      <c r="DG156" s="107"/>
      <c r="DH156" s="107"/>
      <c r="DI156" s="107"/>
      <c r="DJ156" s="107"/>
      <c r="DK156" s="107"/>
      <c r="DL156" s="107"/>
      <c r="DM156" s="107"/>
      <c r="DN156" s="107"/>
      <c r="DO156" s="107"/>
      <c r="DP156" s="107"/>
      <c r="DQ156" s="107"/>
      <c r="DR156" s="107"/>
      <c r="DS156" s="107"/>
      <c r="DT156" s="107"/>
      <c r="DU156" s="107"/>
      <c r="DV156" s="107"/>
      <c r="DW156" s="107"/>
      <c r="DX156" s="107"/>
      <c r="DY156" s="107"/>
      <c r="DZ156" s="107"/>
      <c r="EA156" s="107"/>
      <c r="EB156" s="107"/>
      <c r="EC156" s="107"/>
      <c r="ED156" s="107"/>
      <c r="EE156" s="107"/>
      <c r="EF156" s="107"/>
      <c r="EG156" s="107"/>
      <c r="EH156" s="107"/>
      <c r="EI156" s="107"/>
      <c r="EJ156" s="107"/>
      <c r="EK156" s="107"/>
      <c r="EL156" s="107"/>
      <c r="EM156" s="107"/>
      <c r="EN156" s="107"/>
    </row>
    <row r="157" spans="1:144" s="12" customFormat="1" ht="75.75" customHeight="1">
      <c r="A157" s="627"/>
      <c r="B157" s="31" t="s">
        <v>249</v>
      </c>
      <c r="C157" s="285" t="s">
        <v>375</v>
      </c>
      <c r="D157" s="8"/>
      <c r="E157" s="628">
        <v>891244</v>
      </c>
      <c r="F157" s="628">
        <v>891244</v>
      </c>
      <c r="G157" s="510">
        <f t="shared" si="18"/>
        <v>100</v>
      </c>
      <c r="H157" s="315">
        <f>G157/100</f>
        <v>1</v>
      </c>
      <c r="I157" s="285" t="s">
        <v>426</v>
      </c>
      <c r="J157" s="10" t="s">
        <v>108</v>
      </c>
      <c r="K157" s="512">
        <v>35</v>
      </c>
      <c r="L157" s="512">
        <v>35</v>
      </c>
      <c r="M157" s="10">
        <f t="shared" si="19"/>
        <v>100</v>
      </c>
      <c r="N157" s="481">
        <v>1</v>
      </c>
      <c r="O157" s="569"/>
      <c r="P157" s="274"/>
      <c r="Q157" s="274"/>
      <c r="R157" s="274"/>
      <c r="S157" s="274"/>
      <c r="T157" s="274"/>
      <c r="U157" s="274"/>
      <c r="V157" s="274"/>
      <c r="W157" s="274"/>
      <c r="X157" s="274"/>
      <c r="Y157" s="274"/>
      <c r="Z157" s="274"/>
      <c r="AA157" s="274"/>
      <c r="AB157" s="107"/>
      <c r="AC157" s="107"/>
      <c r="AD157" s="107"/>
      <c r="AE157" s="107"/>
      <c r="AF157" s="107"/>
      <c r="AG157" s="107"/>
      <c r="AH157" s="107"/>
      <c r="AI157" s="107"/>
      <c r="AJ157" s="107"/>
      <c r="AK157" s="107"/>
      <c r="AL157" s="107"/>
      <c r="AM157" s="107"/>
      <c r="AN157" s="107"/>
      <c r="AO157" s="107"/>
      <c r="AP157" s="107"/>
      <c r="AQ157" s="107"/>
      <c r="AR157" s="107"/>
      <c r="AS157" s="107"/>
      <c r="AT157" s="107"/>
      <c r="AU157" s="107"/>
      <c r="AV157" s="107"/>
      <c r="AW157" s="107"/>
      <c r="AX157" s="107"/>
      <c r="AY157" s="107"/>
      <c r="AZ157" s="107"/>
      <c r="BA157" s="107"/>
      <c r="BB157" s="107"/>
      <c r="BC157" s="107"/>
      <c r="BD157" s="107"/>
      <c r="BE157" s="107"/>
      <c r="BF157" s="107"/>
      <c r="BG157" s="107"/>
      <c r="BH157" s="107"/>
      <c r="BI157" s="107"/>
      <c r="BJ157" s="107"/>
      <c r="BK157" s="107"/>
      <c r="BL157" s="107"/>
      <c r="BM157" s="107"/>
      <c r="BN157" s="107"/>
      <c r="BO157" s="107"/>
      <c r="BP157" s="107"/>
      <c r="BQ157" s="107"/>
      <c r="BR157" s="107"/>
      <c r="BS157" s="107"/>
      <c r="BT157" s="107"/>
      <c r="BU157" s="107"/>
      <c r="BV157" s="107"/>
      <c r="BW157" s="107"/>
      <c r="BX157" s="107"/>
      <c r="BY157" s="107"/>
      <c r="BZ157" s="107"/>
      <c r="CA157" s="107"/>
      <c r="CB157" s="107"/>
      <c r="CC157" s="107"/>
      <c r="CD157" s="107"/>
      <c r="CE157" s="107"/>
      <c r="CF157" s="107"/>
      <c r="CG157" s="107"/>
      <c r="CH157" s="107"/>
      <c r="CI157" s="107"/>
      <c r="CJ157" s="107"/>
      <c r="CK157" s="107"/>
      <c r="CL157" s="107"/>
      <c r="CM157" s="107"/>
      <c r="CN157" s="107"/>
      <c r="CO157" s="107"/>
      <c r="CP157" s="107"/>
      <c r="CQ157" s="107"/>
      <c r="CR157" s="107"/>
      <c r="CS157" s="107"/>
      <c r="CT157" s="107"/>
      <c r="CU157" s="107"/>
      <c r="CV157" s="107"/>
      <c r="CW157" s="107"/>
      <c r="CX157" s="107"/>
      <c r="CY157" s="107"/>
      <c r="CZ157" s="107"/>
      <c r="DA157" s="107"/>
      <c r="DB157" s="107"/>
      <c r="DC157" s="107"/>
      <c r="DD157" s="107"/>
      <c r="DE157" s="107"/>
      <c r="DF157" s="107"/>
      <c r="DG157" s="107"/>
      <c r="DH157" s="107"/>
      <c r="DI157" s="107"/>
      <c r="DJ157" s="107"/>
      <c r="DK157" s="107"/>
      <c r="DL157" s="107"/>
      <c r="DM157" s="107"/>
      <c r="DN157" s="107"/>
      <c r="DO157" s="107"/>
      <c r="DP157" s="107"/>
      <c r="DQ157" s="107"/>
      <c r="DR157" s="107"/>
      <c r="DS157" s="107"/>
      <c r="DT157" s="107"/>
      <c r="DU157" s="107"/>
      <c r="DV157" s="107"/>
      <c r="DW157" s="107"/>
      <c r="DX157" s="107"/>
      <c r="DY157" s="107"/>
      <c r="DZ157" s="107"/>
      <c r="EA157" s="107"/>
      <c r="EB157" s="107"/>
      <c r="EC157" s="107"/>
      <c r="ED157" s="107"/>
      <c r="EE157" s="107"/>
      <c r="EF157" s="107"/>
      <c r="EG157" s="107"/>
      <c r="EH157" s="107"/>
      <c r="EI157" s="107"/>
      <c r="EJ157" s="107"/>
      <c r="EK157" s="107"/>
      <c r="EL157" s="107"/>
      <c r="EM157" s="107"/>
      <c r="EN157" s="107"/>
    </row>
    <row r="158" spans="1:144" s="12" customFormat="1" ht="132.75" customHeight="1">
      <c r="A158" s="627"/>
      <c r="B158" s="31" t="s">
        <v>250</v>
      </c>
      <c r="C158" s="285" t="s">
        <v>499</v>
      </c>
      <c r="D158" s="8"/>
      <c r="E158" s="242">
        <v>276181.13</v>
      </c>
      <c r="F158" s="242">
        <v>276181.13</v>
      </c>
      <c r="G158" s="588">
        <f t="shared" si="18"/>
        <v>100</v>
      </c>
      <c r="H158" s="315">
        <v>1</v>
      </c>
      <c r="I158" s="285" t="s">
        <v>427</v>
      </c>
      <c r="J158" s="10" t="s">
        <v>108</v>
      </c>
      <c r="K158" s="498">
        <v>173</v>
      </c>
      <c r="L158" s="498">
        <v>173</v>
      </c>
      <c r="M158" s="10">
        <f t="shared" ref="M158" si="20">L158/K158*100</f>
        <v>100</v>
      </c>
      <c r="N158" s="481">
        <v>1</v>
      </c>
      <c r="O158" s="569"/>
      <c r="P158" s="274"/>
      <c r="Q158" s="274"/>
      <c r="R158" s="274"/>
      <c r="S158" s="274"/>
      <c r="T158" s="274"/>
      <c r="U158" s="274"/>
      <c r="V158" s="274"/>
      <c r="W158" s="274"/>
      <c r="X158" s="274"/>
      <c r="Y158" s="274"/>
      <c r="Z158" s="274"/>
      <c r="AA158" s="274"/>
      <c r="AB158" s="107"/>
      <c r="AC158" s="107"/>
      <c r="AD158" s="107"/>
      <c r="AE158" s="107"/>
      <c r="AF158" s="107"/>
      <c r="AG158" s="107"/>
      <c r="AH158" s="107"/>
      <c r="AI158" s="107"/>
      <c r="AJ158" s="107"/>
      <c r="AK158" s="107"/>
      <c r="AL158" s="107"/>
      <c r="AM158" s="107"/>
      <c r="AN158" s="107"/>
      <c r="AO158" s="107"/>
      <c r="AP158" s="107"/>
      <c r="AQ158" s="107"/>
      <c r="AR158" s="107"/>
      <c r="AS158" s="107"/>
      <c r="AT158" s="107"/>
      <c r="AU158" s="107"/>
      <c r="AV158" s="107"/>
      <c r="AW158" s="107"/>
      <c r="AX158" s="107"/>
      <c r="AY158" s="107"/>
      <c r="AZ158" s="107"/>
      <c r="BA158" s="107"/>
      <c r="BB158" s="107"/>
      <c r="BC158" s="107"/>
      <c r="BD158" s="107"/>
      <c r="BE158" s="107"/>
      <c r="BF158" s="107"/>
      <c r="BG158" s="107"/>
      <c r="BH158" s="107"/>
      <c r="BI158" s="107"/>
      <c r="BJ158" s="107"/>
      <c r="BK158" s="107"/>
      <c r="BL158" s="107"/>
      <c r="BM158" s="107"/>
      <c r="BN158" s="107"/>
      <c r="BO158" s="107"/>
      <c r="BP158" s="107"/>
      <c r="BQ158" s="107"/>
      <c r="BR158" s="107"/>
      <c r="BS158" s="107"/>
      <c r="BT158" s="107"/>
      <c r="BU158" s="107"/>
      <c r="BV158" s="107"/>
      <c r="BW158" s="107"/>
      <c r="BX158" s="107"/>
      <c r="BY158" s="107"/>
      <c r="BZ158" s="107"/>
      <c r="CA158" s="107"/>
      <c r="CB158" s="107"/>
      <c r="CC158" s="107"/>
      <c r="CD158" s="107"/>
      <c r="CE158" s="107"/>
      <c r="CF158" s="107"/>
      <c r="CG158" s="107"/>
      <c r="CH158" s="107"/>
      <c r="CI158" s="107"/>
      <c r="CJ158" s="107"/>
      <c r="CK158" s="107"/>
      <c r="CL158" s="107"/>
      <c r="CM158" s="107"/>
      <c r="CN158" s="107"/>
      <c r="CO158" s="107"/>
      <c r="CP158" s="107"/>
      <c r="CQ158" s="107"/>
      <c r="CR158" s="107"/>
      <c r="CS158" s="107"/>
      <c r="CT158" s="107"/>
      <c r="CU158" s="107"/>
      <c r="CV158" s="107"/>
      <c r="CW158" s="107"/>
      <c r="CX158" s="107"/>
      <c r="CY158" s="107"/>
      <c r="CZ158" s="107"/>
      <c r="DA158" s="107"/>
      <c r="DB158" s="107"/>
      <c r="DC158" s="107"/>
      <c r="DD158" s="107"/>
      <c r="DE158" s="107"/>
      <c r="DF158" s="107"/>
      <c r="DG158" s="107"/>
      <c r="DH158" s="107"/>
      <c r="DI158" s="107"/>
      <c r="DJ158" s="107"/>
      <c r="DK158" s="107"/>
      <c r="DL158" s="107"/>
      <c r="DM158" s="107"/>
      <c r="DN158" s="107"/>
      <c r="DO158" s="107"/>
      <c r="DP158" s="107"/>
      <c r="DQ158" s="107"/>
      <c r="DR158" s="107"/>
      <c r="DS158" s="107"/>
      <c r="DT158" s="107"/>
      <c r="DU158" s="107"/>
      <c r="DV158" s="107"/>
      <c r="DW158" s="107"/>
      <c r="DX158" s="107"/>
      <c r="DY158" s="107"/>
      <c r="DZ158" s="107"/>
      <c r="EA158" s="107"/>
      <c r="EB158" s="107"/>
      <c r="EC158" s="107"/>
      <c r="ED158" s="107"/>
      <c r="EE158" s="107"/>
      <c r="EF158" s="107"/>
      <c r="EG158" s="107"/>
      <c r="EH158" s="107"/>
      <c r="EI158" s="107"/>
      <c r="EJ158" s="107"/>
      <c r="EK158" s="107"/>
      <c r="EL158" s="107"/>
      <c r="EM158" s="107"/>
      <c r="EN158" s="107"/>
    </row>
    <row r="159" spans="1:144" s="12" customFormat="1" ht="84" customHeight="1">
      <c r="A159" s="627"/>
      <c r="B159" s="31" t="s">
        <v>251</v>
      </c>
      <c r="C159" s="285" t="s">
        <v>500</v>
      </c>
      <c r="D159" s="8"/>
      <c r="E159" s="630">
        <v>3686600</v>
      </c>
      <c r="F159" s="630">
        <v>3686600</v>
      </c>
      <c r="G159" s="313">
        <f t="shared" si="18"/>
        <v>100</v>
      </c>
      <c r="H159" s="315">
        <v>1</v>
      </c>
      <c r="I159" s="76" t="s">
        <v>428</v>
      </c>
      <c r="J159" s="77" t="s">
        <v>108</v>
      </c>
      <c r="K159" s="653">
        <v>5</v>
      </c>
      <c r="L159" s="653">
        <v>5</v>
      </c>
      <c r="M159" s="10">
        <f t="shared" si="19"/>
        <v>100</v>
      </c>
      <c r="N159" s="481">
        <v>1</v>
      </c>
      <c r="O159" s="569"/>
      <c r="P159" s="274"/>
      <c r="Q159" s="274"/>
      <c r="R159" s="274"/>
      <c r="S159" s="274"/>
      <c r="T159" s="274"/>
      <c r="U159" s="274"/>
      <c r="V159" s="274"/>
      <c r="W159" s="274"/>
      <c r="X159" s="274"/>
      <c r="Y159" s="274"/>
      <c r="Z159" s="274"/>
      <c r="AA159" s="274"/>
      <c r="AB159" s="107"/>
      <c r="AC159" s="107"/>
      <c r="AD159" s="107"/>
      <c r="AE159" s="107"/>
      <c r="AF159" s="107"/>
      <c r="AG159" s="107"/>
      <c r="AH159" s="107"/>
      <c r="AI159" s="107"/>
      <c r="AJ159" s="107"/>
      <c r="AK159" s="107"/>
      <c r="AL159" s="107"/>
      <c r="AM159" s="107"/>
      <c r="AN159" s="107"/>
      <c r="AO159" s="107"/>
      <c r="AP159" s="107"/>
      <c r="AQ159" s="107"/>
      <c r="AR159" s="107"/>
      <c r="AS159" s="107"/>
      <c r="AT159" s="107"/>
      <c r="AU159" s="107"/>
      <c r="AV159" s="107"/>
      <c r="AW159" s="107"/>
      <c r="AX159" s="107"/>
      <c r="AY159" s="107"/>
      <c r="AZ159" s="107"/>
      <c r="BA159" s="107"/>
      <c r="BB159" s="107"/>
      <c r="BC159" s="107"/>
      <c r="BD159" s="107"/>
      <c r="BE159" s="107"/>
      <c r="BF159" s="107"/>
      <c r="BG159" s="107"/>
      <c r="BH159" s="107"/>
      <c r="BI159" s="107"/>
      <c r="BJ159" s="107"/>
      <c r="BK159" s="107"/>
      <c r="BL159" s="107"/>
      <c r="BM159" s="107"/>
      <c r="BN159" s="107"/>
      <c r="BO159" s="107"/>
      <c r="BP159" s="107"/>
      <c r="BQ159" s="107"/>
      <c r="BR159" s="107"/>
      <c r="BS159" s="107"/>
      <c r="BT159" s="107"/>
      <c r="BU159" s="107"/>
      <c r="BV159" s="107"/>
      <c r="BW159" s="107"/>
      <c r="BX159" s="107"/>
      <c r="BY159" s="107"/>
      <c r="BZ159" s="107"/>
      <c r="CA159" s="107"/>
      <c r="CB159" s="107"/>
      <c r="CC159" s="107"/>
      <c r="CD159" s="107"/>
      <c r="CE159" s="107"/>
      <c r="CF159" s="107"/>
      <c r="CG159" s="107"/>
      <c r="CH159" s="107"/>
      <c r="CI159" s="107"/>
      <c r="CJ159" s="107"/>
      <c r="CK159" s="107"/>
      <c r="CL159" s="107"/>
      <c r="CM159" s="107"/>
      <c r="CN159" s="107"/>
      <c r="CO159" s="107"/>
      <c r="CP159" s="107"/>
      <c r="CQ159" s="107"/>
      <c r="CR159" s="107"/>
      <c r="CS159" s="107"/>
      <c r="CT159" s="107"/>
      <c r="CU159" s="107"/>
      <c r="CV159" s="107"/>
      <c r="CW159" s="107"/>
      <c r="CX159" s="107"/>
      <c r="CY159" s="107"/>
      <c r="CZ159" s="107"/>
      <c r="DA159" s="107"/>
      <c r="DB159" s="107"/>
      <c r="DC159" s="107"/>
      <c r="DD159" s="107"/>
      <c r="DE159" s="107"/>
      <c r="DF159" s="107"/>
      <c r="DG159" s="107"/>
      <c r="DH159" s="107"/>
      <c r="DI159" s="107"/>
      <c r="DJ159" s="107"/>
      <c r="DK159" s="107"/>
      <c r="DL159" s="107"/>
      <c r="DM159" s="107"/>
      <c r="DN159" s="107"/>
      <c r="DO159" s="107"/>
      <c r="DP159" s="107"/>
      <c r="DQ159" s="107"/>
      <c r="DR159" s="107"/>
      <c r="DS159" s="107"/>
      <c r="DT159" s="107"/>
      <c r="DU159" s="107"/>
      <c r="DV159" s="107"/>
      <c r="DW159" s="107"/>
      <c r="DX159" s="107"/>
      <c r="DY159" s="107"/>
      <c r="DZ159" s="107"/>
      <c r="EA159" s="107"/>
      <c r="EB159" s="107"/>
      <c r="EC159" s="107"/>
      <c r="ED159" s="107"/>
      <c r="EE159" s="107"/>
      <c r="EF159" s="107"/>
      <c r="EG159" s="107"/>
      <c r="EH159" s="107"/>
      <c r="EI159" s="107"/>
      <c r="EJ159" s="107"/>
      <c r="EK159" s="107"/>
      <c r="EL159" s="107"/>
      <c r="EM159" s="107"/>
      <c r="EN159" s="107"/>
    </row>
    <row r="160" spans="1:144" s="12" customFormat="1" ht="91.5" customHeight="1">
      <c r="A160" s="627"/>
      <c r="B160" s="31" t="s">
        <v>252</v>
      </c>
      <c r="C160" s="76" t="s">
        <v>501</v>
      </c>
      <c r="D160" s="141"/>
      <c r="E160" s="628">
        <v>205600</v>
      </c>
      <c r="F160" s="628">
        <v>205599.28</v>
      </c>
      <c r="G160" s="313">
        <f t="shared" si="18"/>
        <v>99.999649805447461</v>
      </c>
      <c r="H160" s="333">
        <v>1</v>
      </c>
      <c r="I160" s="76" t="s">
        <v>429</v>
      </c>
      <c r="J160" s="77" t="s">
        <v>14</v>
      </c>
      <c r="K160" s="498">
        <v>235</v>
      </c>
      <c r="L160" s="498">
        <v>235</v>
      </c>
      <c r="M160" s="10">
        <f t="shared" si="19"/>
        <v>100</v>
      </c>
      <c r="N160" s="481">
        <v>1</v>
      </c>
      <c r="O160" s="569"/>
      <c r="P160" s="274"/>
      <c r="Q160" s="274"/>
      <c r="R160" s="274"/>
      <c r="S160" s="274"/>
      <c r="T160" s="274"/>
      <c r="U160" s="274"/>
      <c r="V160" s="274"/>
      <c r="W160" s="274"/>
      <c r="X160" s="274"/>
      <c r="Y160" s="274"/>
      <c r="Z160" s="274"/>
      <c r="AA160" s="274"/>
      <c r="AB160" s="107"/>
      <c r="AC160" s="107"/>
      <c r="AD160" s="107"/>
      <c r="AE160" s="107"/>
      <c r="AF160" s="107"/>
      <c r="AG160" s="107"/>
      <c r="AH160" s="107"/>
      <c r="AI160" s="107"/>
      <c r="AJ160" s="107"/>
      <c r="AK160" s="107"/>
      <c r="AL160" s="107"/>
      <c r="AM160" s="107"/>
      <c r="AN160" s="107"/>
      <c r="AO160" s="107"/>
      <c r="AP160" s="107"/>
      <c r="AQ160" s="107"/>
      <c r="AR160" s="107"/>
      <c r="AS160" s="107"/>
      <c r="AT160" s="107"/>
      <c r="AU160" s="107"/>
      <c r="AV160" s="107"/>
      <c r="AW160" s="107"/>
      <c r="AX160" s="107"/>
      <c r="AY160" s="107"/>
      <c r="AZ160" s="107"/>
      <c r="BA160" s="107"/>
      <c r="BB160" s="107"/>
      <c r="BC160" s="107"/>
      <c r="BD160" s="107"/>
      <c r="BE160" s="107"/>
      <c r="BF160" s="107"/>
      <c r="BG160" s="107"/>
      <c r="BH160" s="107"/>
      <c r="BI160" s="107"/>
      <c r="BJ160" s="107"/>
      <c r="BK160" s="107"/>
      <c r="BL160" s="107"/>
      <c r="BM160" s="107"/>
      <c r="BN160" s="107"/>
      <c r="BO160" s="107"/>
      <c r="BP160" s="107"/>
      <c r="BQ160" s="107"/>
      <c r="BR160" s="107"/>
      <c r="BS160" s="107"/>
      <c r="BT160" s="107"/>
      <c r="BU160" s="107"/>
      <c r="BV160" s="107"/>
      <c r="BW160" s="107"/>
      <c r="BX160" s="107"/>
      <c r="BY160" s="107"/>
      <c r="BZ160" s="107"/>
      <c r="CA160" s="107"/>
      <c r="CB160" s="107"/>
      <c r="CC160" s="107"/>
      <c r="CD160" s="107"/>
      <c r="CE160" s="107"/>
      <c r="CF160" s="107"/>
      <c r="CG160" s="107"/>
      <c r="CH160" s="107"/>
      <c r="CI160" s="107"/>
      <c r="CJ160" s="107"/>
      <c r="CK160" s="107"/>
      <c r="CL160" s="107"/>
      <c r="CM160" s="107"/>
      <c r="CN160" s="107"/>
      <c r="CO160" s="107"/>
      <c r="CP160" s="107"/>
      <c r="CQ160" s="107"/>
      <c r="CR160" s="107"/>
      <c r="CS160" s="107"/>
      <c r="CT160" s="107"/>
      <c r="CU160" s="107"/>
      <c r="CV160" s="107"/>
      <c r="CW160" s="107"/>
      <c r="CX160" s="107"/>
      <c r="CY160" s="107"/>
      <c r="CZ160" s="107"/>
      <c r="DA160" s="107"/>
      <c r="DB160" s="107"/>
      <c r="DC160" s="107"/>
      <c r="DD160" s="107"/>
      <c r="DE160" s="107"/>
      <c r="DF160" s="107"/>
      <c r="DG160" s="107"/>
      <c r="DH160" s="107"/>
      <c r="DI160" s="107"/>
      <c r="DJ160" s="107"/>
      <c r="DK160" s="107"/>
      <c r="DL160" s="107"/>
      <c r="DM160" s="107"/>
      <c r="DN160" s="107"/>
      <c r="DO160" s="107"/>
      <c r="DP160" s="107"/>
      <c r="DQ160" s="107"/>
      <c r="DR160" s="107"/>
      <c r="DS160" s="107"/>
      <c r="DT160" s="107"/>
      <c r="DU160" s="107"/>
      <c r="DV160" s="107"/>
      <c r="DW160" s="107"/>
      <c r="DX160" s="107"/>
      <c r="DY160" s="107"/>
      <c r="DZ160" s="107"/>
      <c r="EA160" s="107"/>
      <c r="EB160" s="107"/>
      <c r="EC160" s="107"/>
      <c r="ED160" s="107"/>
      <c r="EE160" s="107"/>
      <c r="EF160" s="107"/>
      <c r="EG160" s="107"/>
      <c r="EH160" s="107"/>
      <c r="EI160" s="107"/>
      <c r="EJ160" s="107"/>
      <c r="EK160" s="107"/>
      <c r="EL160" s="107"/>
      <c r="EM160" s="107"/>
      <c r="EN160" s="107"/>
    </row>
    <row r="161" spans="1:145" s="12" customFormat="1" ht="73.5" customHeight="1">
      <c r="A161" s="627"/>
      <c r="B161" s="75" t="s">
        <v>424</v>
      </c>
      <c r="C161" s="76" t="s">
        <v>571</v>
      </c>
      <c r="D161" s="141"/>
      <c r="E161" s="651">
        <v>301500</v>
      </c>
      <c r="F161" s="651">
        <v>301500</v>
      </c>
      <c r="G161" s="280">
        <f t="shared" si="18"/>
        <v>100</v>
      </c>
      <c r="H161" s="333">
        <v>1</v>
      </c>
      <c r="I161" s="76" t="s">
        <v>590</v>
      </c>
      <c r="J161" s="77" t="s">
        <v>84</v>
      </c>
      <c r="K161" s="498">
        <v>80</v>
      </c>
      <c r="L161" s="498">
        <v>80</v>
      </c>
      <c r="M161" s="10">
        <f t="shared" si="19"/>
        <v>100</v>
      </c>
      <c r="N161" s="481">
        <v>1</v>
      </c>
      <c r="O161" s="569"/>
      <c r="P161" s="274"/>
      <c r="Q161" s="274"/>
      <c r="R161" s="274"/>
      <c r="S161" s="274"/>
      <c r="T161" s="274"/>
      <c r="U161" s="274"/>
      <c r="V161" s="274"/>
      <c r="W161" s="274"/>
      <c r="X161" s="274"/>
      <c r="Y161" s="274"/>
      <c r="Z161" s="274"/>
      <c r="AA161" s="274"/>
      <c r="AB161" s="107"/>
      <c r="AC161" s="107"/>
      <c r="AD161" s="107"/>
      <c r="AE161" s="107"/>
      <c r="AF161" s="107"/>
      <c r="AG161" s="107"/>
      <c r="AH161" s="107"/>
      <c r="AI161" s="107"/>
      <c r="AJ161" s="107"/>
      <c r="AK161" s="107"/>
      <c r="AL161" s="107"/>
      <c r="AM161" s="107"/>
      <c r="AN161" s="107"/>
      <c r="AO161" s="107"/>
      <c r="AP161" s="107"/>
      <c r="AQ161" s="107"/>
      <c r="AR161" s="107"/>
      <c r="AS161" s="107"/>
      <c r="AT161" s="107"/>
      <c r="AU161" s="107"/>
      <c r="AV161" s="107"/>
      <c r="AW161" s="107"/>
      <c r="AX161" s="107"/>
      <c r="AY161" s="107"/>
      <c r="AZ161" s="107"/>
      <c r="BA161" s="107"/>
      <c r="BB161" s="107"/>
      <c r="BC161" s="107"/>
      <c r="BD161" s="107"/>
      <c r="BE161" s="107"/>
      <c r="BF161" s="107"/>
      <c r="BG161" s="107"/>
      <c r="BH161" s="107"/>
      <c r="BI161" s="107"/>
      <c r="BJ161" s="107"/>
      <c r="BK161" s="107"/>
      <c r="BL161" s="107"/>
      <c r="BM161" s="107"/>
      <c r="BN161" s="107"/>
      <c r="BO161" s="107"/>
      <c r="BP161" s="107"/>
      <c r="BQ161" s="107"/>
      <c r="BR161" s="107"/>
      <c r="BS161" s="107"/>
      <c r="BT161" s="107"/>
      <c r="BU161" s="107"/>
      <c r="BV161" s="107"/>
      <c r="BW161" s="107"/>
      <c r="BX161" s="107"/>
      <c r="BY161" s="107"/>
      <c r="BZ161" s="107"/>
      <c r="CA161" s="107"/>
      <c r="CB161" s="107"/>
      <c r="CC161" s="107"/>
      <c r="CD161" s="107"/>
      <c r="CE161" s="107"/>
      <c r="CF161" s="107"/>
      <c r="CG161" s="107"/>
      <c r="CH161" s="107"/>
      <c r="CI161" s="107"/>
      <c r="CJ161" s="107"/>
      <c r="CK161" s="107"/>
      <c r="CL161" s="107"/>
      <c r="CM161" s="107"/>
      <c r="CN161" s="107"/>
      <c r="CO161" s="107"/>
      <c r="CP161" s="107"/>
      <c r="CQ161" s="107"/>
      <c r="CR161" s="107"/>
      <c r="CS161" s="107"/>
      <c r="CT161" s="107"/>
      <c r="CU161" s="107"/>
      <c r="CV161" s="107"/>
      <c r="CW161" s="107"/>
      <c r="CX161" s="107"/>
      <c r="CY161" s="107"/>
      <c r="CZ161" s="107"/>
      <c r="DA161" s="107"/>
      <c r="DB161" s="107"/>
      <c r="DC161" s="107"/>
      <c r="DD161" s="107"/>
      <c r="DE161" s="107"/>
      <c r="DF161" s="107"/>
      <c r="DG161" s="107"/>
      <c r="DH161" s="107"/>
      <c r="DI161" s="107"/>
      <c r="DJ161" s="107"/>
      <c r="DK161" s="107"/>
      <c r="DL161" s="107"/>
      <c r="DM161" s="107"/>
      <c r="DN161" s="107"/>
      <c r="DO161" s="107"/>
      <c r="DP161" s="107"/>
      <c r="DQ161" s="107"/>
      <c r="DR161" s="107"/>
      <c r="DS161" s="107"/>
      <c r="DT161" s="107"/>
      <c r="DU161" s="107"/>
      <c r="DV161" s="107"/>
      <c r="DW161" s="107"/>
      <c r="DX161" s="107"/>
      <c r="DY161" s="107"/>
      <c r="DZ161" s="107"/>
      <c r="EA161" s="107"/>
      <c r="EB161" s="107"/>
      <c r="EC161" s="107"/>
      <c r="ED161" s="107"/>
      <c r="EE161" s="107"/>
      <c r="EF161" s="107"/>
      <c r="EG161" s="107"/>
      <c r="EH161" s="107"/>
      <c r="EI161" s="107"/>
      <c r="EJ161" s="107"/>
      <c r="EK161" s="107"/>
      <c r="EL161" s="107"/>
      <c r="EM161" s="107"/>
      <c r="EN161" s="107"/>
    </row>
    <row r="162" spans="1:145" s="12" customFormat="1" ht="73.5" customHeight="1">
      <c r="A162" s="627"/>
      <c r="B162" s="75"/>
      <c r="C162" s="76"/>
      <c r="D162" s="141"/>
      <c r="E162" s="651"/>
      <c r="F162" s="651"/>
      <c r="G162" s="280"/>
      <c r="H162" s="333"/>
      <c r="I162" s="285" t="s">
        <v>591</v>
      </c>
      <c r="J162" s="10" t="s">
        <v>592</v>
      </c>
      <c r="K162" s="512">
        <v>6</v>
      </c>
      <c r="L162" s="512">
        <v>6</v>
      </c>
      <c r="M162" s="10">
        <f t="shared" ref="M162:M167" si="21">L162/K162*100</f>
        <v>100</v>
      </c>
      <c r="N162" s="481">
        <v>1</v>
      </c>
      <c r="O162" s="569"/>
      <c r="P162" s="274"/>
      <c r="Q162" s="274"/>
      <c r="R162" s="274"/>
      <c r="S162" s="274"/>
      <c r="T162" s="274"/>
      <c r="U162" s="274"/>
      <c r="V162" s="274"/>
      <c r="W162" s="274"/>
      <c r="X162" s="274"/>
      <c r="Y162" s="274"/>
      <c r="Z162" s="274"/>
      <c r="AA162" s="274"/>
      <c r="AB162" s="107"/>
      <c r="AC162" s="107"/>
      <c r="AD162" s="107"/>
      <c r="AE162" s="107"/>
      <c r="AF162" s="107"/>
      <c r="AG162" s="107"/>
      <c r="AH162" s="107"/>
      <c r="AI162" s="107"/>
      <c r="AJ162" s="107"/>
      <c r="AK162" s="107"/>
      <c r="AL162" s="107"/>
      <c r="AM162" s="107"/>
      <c r="AN162" s="107"/>
      <c r="AO162" s="107"/>
      <c r="AP162" s="107"/>
      <c r="AQ162" s="107"/>
      <c r="AR162" s="107"/>
      <c r="AS162" s="107"/>
      <c r="AT162" s="107"/>
      <c r="AU162" s="107"/>
      <c r="AV162" s="107"/>
      <c r="AW162" s="107"/>
      <c r="AX162" s="107"/>
      <c r="AY162" s="107"/>
      <c r="AZ162" s="107"/>
      <c r="BA162" s="107"/>
      <c r="BB162" s="107"/>
      <c r="BC162" s="107"/>
      <c r="BD162" s="107"/>
      <c r="BE162" s="107"/>
      <c r="BF162" s="107"/>
      <c r="BG162" s="107"/>
      <c r="BH162" s="107"/>
      <c r="BI162" s="107"/>
      <c r="BJ162" s="107"/>
      <c r="BK162" s="107"/>
      <c r="BL162" s="107"/>
      <c r="BM162" s="107"/>
      <c r="BN162" s="107"/>
      <c r="BO162" s="107"/>
      <c r="BP162" s="107"/>
      <c r="BQ162" s="107"/>
      <c r="BR162" s="107"/>
      <c r="BS162" s="107"/>
      <c r="BT162" s="107"/>
      <c r="BU162" s="107"/>
      <c r="BV162" s="107"/>
      <c r="BW162" s="107"/>
      <c r="BX162" s="107"/>
      <c r="BY162" s="107"/>
      <c r="BZ162" s="107"/>
      <c r="CA162" s="107"/>
      <c r="CB162" s="107"/>
      <c r="CC162" s="107"/>
      <c r="CD162" s="107"/>
      <c r="CE162" s="107"/>
      <c r="CF162" s="107"/>
      <c r="CG162" s="107"/>
      <c r="CH162" s="107"/>
      <c r="CI162" s="107"/>
      <c r="CJ162" s="107"/>
      <c r="CK162" s="107"/>
      <c r="CL162" s="107"/>
      <c r="CM162" s="107"/>
      <c r="CN162" s="107"/>
      <c r="CO162" s="107"/>
      <c r="CP162" s="107"/>
      <c r="CQ162" s="107"/>
      <c r="CR162" s="107"/>
      <c r="CS162" s="107"/>
      <c r="CT162" s="107"/>
      <c r="CU162" s="107"/>
      <c r="CV162" s="107"/>
      <c r="CW162" s="107"/>
      <c r="CX162" s="107"/>
      <c r="CY162" s="107"/>
      <c r="CZ162" s="107"/>
      <c r="DA162" s="107"/>
      <c r="DB162" s="107"/>
      <c r="DC162" s="107"/>
      <c r="DD162" s="107"/>
      <c r="DE162" s="107"/>
      <c r="DF162" s="107"/>
      <c r="DG162" s="107"/>
      <c r="DH162" s="107"/>
      <c r="DI162" s="107"/>
      <c r="DJ162" s="107"/>
      <c r="DK162" s="107"/>
      <c r="DL162" s="107"/>
      <c r="DM162" s="107"/>
      <c r="DN162" s="107"/>
      <c r="DO162" s="107"/>
      <c r="DP162" s="107"/>
      <c r="DQ162" s="107"/>
      <c r="DR162" s="107"/>
      <c r="DS162" s="107"/>
      <c r="DT162" s="107"/>
      <c r="DU162" s="107"/>
      <c r="DV162" s="107"/>
      <c r="DW162" s="107"/>
      <c r="DX162" s="107"/>
      <c r="DY162" s="107"/>
      <c r="DZ162" s="107"/>
      <c r="EA162" s="107"/>
      <c r="EB162" s="107"/>
      <c r="EC162" s="107"/>
      <c r="ED162" s="107"/>
      <c r="EE162" s="107"/>
      <c r="EF162" s="107"/>
      <c r="EG162" s="107"/>
      <c r="EH162" s="107"/>
      <c r="EI162" s="107"/>
      <c r="EJ162" s="107"/>
      <c r="EK162" s="107"/>
      <c r="EL162" s="107"/>
      <c r="EM162" s="107"/>
      <c r="EN162" s="107"/>
    </row>
    <row r="163" spans="1:145" s="12" customFormat="1" ht="73.5" customHeight="1">
      <c r="A163" s="627"/>
      <c r="B163" s="75"/>
      <c r="C163" s="76"/>
      <c r="D163" s="141"/>
      <c r="E163" s="651"/>
      <c r="F163" s="651"/>
      <c r="G163" s="280"/>
      <c r="H163" s="333"/>
      <c r="I163" s="285" t="s">
        <v>593</v>
      </c>
      <c r="J163" s="10" t="s">
        <v>10</v>
      </c>
      <c r="K163" s="650">
        <v>130</v>
      </c>
      <c r="L163" s="650">
        <v>130</v>
      </c>
      <c r="M163" s="10">
        <f t="shared" si="21"/>
        <v>100</v>
      </c>
      <c r="N163" s="481">
        <v>1</v>
      </c>
      <c r="O163" s="569"/>
      <c r="P163" s="274"/>
      <c r="Q163" s="274"/>
      <c r="R163" s="274"/>
      <c r="S163" s="274"/>
      <c r="T163" s="274"/>
      <c r="U163" s="274"/>
      <c r="V163" s="274"/>
      <c r="W163" s="274"/>
      <c r="X163" s="274"/>
      <c r="Y163" s="274"/>
      <c r="Z163" s="274"/>
      <c r="AA163" s="274"/>
      <c r="AB163" s="107"/>
      <c r="AC163" s="107"/>
      <c r="AD163" s="107"/>
      <c r="AE163" s="107"/>
      <c r="AF163" s="107"/>
      <c r="AG163" s="107"/>
      <c r="AH163" s="107"/>
      <c r="AI163" s="107"/>
      <c r="AJ163" s="107"/>
      <c r="AK163" s="107"/>
      <c r="AL163" s="107"/>
      <c r="AM163" s="107"/>
      <c r="AN163" s="107"/>
      <c r="AO163" s="107"/>
      <c r="AP163" s="107"/>
      <c r="AQ163" s="107"/>
      <c r="AR163" s="107"/>
      <c r="AS163" s="107"/>
      <c r="AT163" s="107"/>
      <c r="AU163" s="107"/>
      <c r="AV163" s="107"/>
      <c r="AW163" s="107"/>
      <c r="AX163" s="107"/>
      <c r="AY163" s="107"/>
      <c r="AZ163" s="107"/>
      <c r="BA163" s="107"/>
      <c r="BB163" s="107"/>
      <c r="BC163" s="107"/>
      <c r="BD163" s="107"/>
      <c r="BE163" s="107"/>
      <c r="BF163" s="107"/>
      <c r="BG163" s="107"/>
      <c r="BH163" s="107"/>
      <c r="BI163" s="107"/>
      <c r="BJ163" s="107"/>
      <c r="BK163" s="107"/>
      <c r="BL163" s="107"/>
      <c r="BM163" s="107"/>
      <c r="BN163" s="107"/>
      <c r="BO163" s="107"/>
      <c r="BP163" s="107"/>
      <c r="BQ163" s="107"/>
      <c r="BR163" s="107"/>
      <c r="BS163" s="107"/>
      <c r="BT163" s="107"/>
      <c r="BU163" s="107"/>
      <c r="BV163" s="107"/>
      <c r="BW163" s="107"/>
      <c r="BX163" s="107"/>
      <c r="BY163" s="107"/>
      <c r="BZ163" s="107"/>
      <c r="CA163" s="107"/>
      <c r="CB163" s="107"/>
      <c r="CC163" s="107"/>
      <c r="CD163" s="107"/>
      <c r="CE163" s="107"/>
      <c r="CF163" s="107"/>
      <c r="CG163" s="107"/>
      <c r="CH163" s="107"/>
      <c r="CI163" s="107"/>
      <c r="CJ163" s="107"/>
      <c r="CK163" s="107"/>
      <c r="CL163" s="107"/>
      <c r="CM163" s="107"/>
      <c r="CN163" s="107"/>
      <c r="CO163" s="107"/>
      <c r="CP163" s="107"/>
      <c r="CQ163" s="107"/>
      <c r="CR163" s="107"/>
      <c r="CS163" s="107"/>
      <c r="CT163" s="107"/>
      <c r="CU163" s="107"/>
      <c r="CV163" s="107"/>
      <c r="CW163" s="107"/>
      <c r="CX163" s="107"/>
      <c r="CY163" s="107"/>
      <c r="CZ163" s="107"/>
      <c r="DA163" s="107"/>
      <c r="DB163" s="107"/>
      <c r="DC163" s="107"/>
      <c r="DD163" s="107"/>
      <c r="DE163" s="107"/>
      <c r="DF163" s="107"/>
      <c r="DG163" s="107"/>
      <c r="DH163" s="107"/>
      <c r="DI163" s="107"/>
      <c r="DJ163" s="107"/>
      <c r="DK163" s="107"/>
      <c r="DL163" s="107"/>
      <c r="DM163" s="107"/>
      <c r="DN163" s="107"/>
      <c r="DO163" s="107"/>
      <c r="DP163" s="107"/>
      <c r="DQ163" s="107"/>
      <c r="DR163" s="107"/>
      <c r="DS163" s="107"/>
      <c r="DT163" s="107"/>
      <c r="DU163" s="107"/>
      <c r="DV163" s="107"/>
      <c r="DW163" s="107"/>
      <c r="DX163" s="107"/>
      <c r="DY163" s="107"/>
      <c r="DZ163" s="107"/>
      <c r="EA163" s="107"/>
      <c r="EB163" s="107"/>
      <c r="EC163" s="107"/>
      <c r="ED163" s="107"/>
      <c r="EE163" s="107"/>
      <c r="EF163" s="107"/>
      <c r="EG163" s="107"/>
      <c r="EH163" s="107"/>
      <c r="EI163" s="107"/>
      <c r="EJ163" s="107"/>
      <c r="EK163" s="107"/>
      <c r="EL163" s="107"/>
      <c r="EM163" s="107"/>
      <c r="EN163" s="107"/>
    </row>
    <row r="164" spans="1:145" s="12" customFormat="1" ht="73.5" customHeight="1">
      <c r="A164" s="627"/>
      <c r="B164" s="75"/>
      <c r="C164" s="76"/>
      <c r="D164" s="141"/>
      <c r="E164" s="651"/>
      <c r="F164" s="651"/>
      <c r="G164" s="280"/>
      <c r="H164" s="333"/>
      <c r="I164" s="654" t="s">
        <v>594</v>
      </c>
      <c r="J164" s="44" t="s">
        <v>10</v>
      </c>
      <c r="K164" s="655">
        <v>5</v>
      </c>
      <c r="L164" s="655">
        <v>5</v>
      </c>
      <c r="M164" s="10">
        <f t="shared" si="21"/>
        <v>100</v>
      </c>
      <c r="N164" s="481">
        <v>1</v>
      </c>
      <c r="O164" s="569"/>
      <c r="P164" s="274"/>
      <c r="Q164" s="274"/>
      <c r="R164" s="274"/>
      <c r="S164" s="274"/>
      <c r="T164" s="274"/>
      <c r="U164" s="274"/>
      <c r="V164" s="274"/>
      <c r="W164" s="274"/>
      <c r="X164" s="274"/>
      <c r="Y164" s="274"/>
      <c r="Z164" s="274"/>
      <c r="AA164" s="274"/>
      <c r="AB164" s="107"/>
      <c r="AC164" s="107"/>
      <c r="AD164" s="107"/>
      <c r="AE164" s="107"/>
      <c r="AF164" s="107"/>
      <c r="AG164" s="107"/>
      <c r="AH164" s="107"/>
      <c r="AI164" s="107"/>
      <c r="AJ164" s="107"/>
      <c r="AK164" s="107"/>
      <c r="AL164" s="107"/>
      <c r="AM164" s="107"/>
      <c r="AN164" s="107"/>
      <c r="AO164" s="107"/>
      <c r="AP164" s="107"/>
      <c r="AQ164" s="107"/>
      <c r="AR164" s="107"/>
      <c r="AS164" s="107"/>
      <c r="AT164" s="107"/>
      <c r="AU164" s="107"/>
      <c r="AV164" s="107"/>
      <c r="AW164" s="107"/>
      <c r="AX164" s="107"/>
      <c r="AY164" s="107"/>
      <c r="AZ164" s="107"/>
      <c r="BA164" s="107"/>
      <c r="BB164" s="107"/>
      <c r="BC164" s="107"/>
      <c r="BD164" s="107"/>
      <c r="BE164" s="107"/>
      <c r="BF164" s="107"/>
      <c r="BG164" s="107"/>
      <c r="BH164" s="107"/>
      <c r="BI164" s="107"/>
      <c r="BJ164" s="107"/>
      <c r="BK164" s="107"/>
      <c r="BL164" s="107"/>
      <c r="BM164" s="107"/>
      <c r="BN164" s="107"/>
      <c r="BO164" s="107"/>
      <c r="BP164" s="107"/>
      <c r="BQ164" s="107"/>
      <c r="BR164" s="107"/>
      <c r="BS164" s="107"/>
      <c r="BT164" s="107"/>
      <c r="BU164" s="107"/>
      <c r="BV164" s="107"/>
      <c r="BW164" s="107"/>
      <c r="BX164" s="107"/>
      <c r="BY164" s="107"/>
      <c r="BZ164" s="107"/>
      <c r="CA164" s="107"/>
      <c r="CB164" s="107"/>
      <c r="CC164" s="107"/>
      <c r="CD164" s="107"/>
      <c r="CE164" s="107"/>
      <c r="CF164" s="107"/>
      <c r="CG164" s="107"/>
      <c r="CH164" s="107"/>
      <c r="CI164" s="107"/>
      <c r="CJ164" s="107"/>
      <c r="CK164" s="107"/>
      <c r="CL164" s="107"/>
      <c r="CM164" s="107"/>
      <c r="CN164" s="107"/>
      <c r="CO164" s="107"/>
      <c r="CP164" s="107"/>
      <c r="CQ164" s="107"/>
      <c r="CR164" s="107"/>
      <c r="CS164" s="107"/>
      <c r="CT164" s="107"/>
      <c r="CU164" s="107"/>
      <c r="CV164" s="107"/>
      <c r="CW164" s="107"/>
      <c r="CX164" s="107"/>
      <c r="CY164" s="107"/>
      <c r="CZ164" s="107"/>
      <c r="DA164" s="107"/>
      <c r="DB164" s="107"/>
      <c r="DC164" s="107"/>
      <c r="DD164" s="107"/>
      <c r="DE164" s="107"/>
      <c r="DF164" s="107"/>
      <c r="DG164" s="107"/>
      <c r="DH164" s="107"/>
      <c r="DI164" s="107"/>
      <c r="DJ164" s="107"/>
      <c r="DK164" s="107"/>
      <c r="DL164" s="107"/>
      <c r="DM164" s="107"/>
      <c r="DN164" s="107"/>
      <c r="DO164" s="107"/>
      <c r="DP164" s="107"/>
      <c r="DQ164" s="107"/>
      <c r="DR164" s="107"/>
      <c r="DS164" s="107"/>
      <c r="DT164" s="107"/>
      <c r="DU164" s="107"/>
      <c r="DV164" s="107"/>
      <c r="DW164" s="107"/>
      <c r="DX164" s="107"/>
      <c r="DY164" s="107"/>
      <c r="DZ164" s="107"/>
      <c r="EA164" s="107"/>
      <c r="EB164" s="107"/>
      <c r="EC164" s="107"/>
      <c r="ED164" s="107"/>
      <c r="EE164" s="107"/>
      <c r="EF164" s="107"/>
      <c r="EG164" s="107"/>
      <c r="EH164" s="107"/>
      <c r="EI164" s="107"/>
      <c r="EJ164" s="107"/>
      <c r="EK164" s="107"/>
      <c r="EL164" s="107"/>
      <c r="EM164" s="107"/>
      <c r="EN164" s="107"/>
    </row>
    <row r="165" spans="1:145" s="12" customFormat="1" ht="73.5" customHeight="1">
      <c r="A165" s="627"/>
      <c r="B165" s="75"/>
      <c r="C165" s="76"/>
      <c r="D165" s="141"/>
      <c r="E165" s="651"/>
      <c r="F165" s="651"/>
      <c r="G165" s="280"/>
      <c r="H165" s="333"/>
      <c r="I165" s="654" t="s">
        <v>595</v>
      </c>
      <c r="J165" s="44" t="s">
        <v>108</v>
      </c>
      <c r="K165" s="655">
        <v>35</v>
      </c>
      <c r="L165" s="655">
        <v>35</v>
      </c>
      <c r="M165" s="10">
        <f t="shared" si="21"/>
        <v>100</v>
      </c>
      <c r="N165" s="481">
        <v>1</v>
      </c>
      <c r="O165" s="569"/>
      <c r="P165" s="274"/>
      <c r="Q165" s="274"/>
      <c r="R165" s="274"/>
      <c r="S165" s="274"/>
      <c r="T165" s="274"/>
      <c r="U165" s="274"/>
      <c r="V165" s="274"/>
      <c r="W165" s="274"/>
      <c r="X165" s="274"/>
      <c r="Y165" s="274"/>
      <c r="Z165" s="274"/>
      <c r="AA165" s="274"/>
      <c r="AB165" s="107"/>
      <c r="AC165" s="107"/>
      <c r="AD165" s="107"/>
      <c r="AE165" s="107"/>
      <c r="AF165" s="107"/>
      <c r="AG165" s="107"/>
      <c r="AH165" s="107"/>
      <c r="AI165" s="107"/>
      <c r="AJ165" s="107"/>
      <c r="AK165" s="107"/>
      <c r="AL165" s="107"/>
      <c r="AM165" s="107"/>
      <c r="AN165" s="107"/>
      <c r="AO165" s="107"/>
      <c r="AP165" s="107"/>
      <c r="AQ165" s="107"/>
      <c r="AR165" s="107"/>
      <c r="AS165" s="107"/>
      <c r="AT165" s="107"/>
      <c r="AU165" s="107"/>
      <c r="AV165" s="107"/>
      <c r="AW165" s="107"/>
      <c r="AX165" s="107"/>
      <c r="AY165" s="107"/>
      <c r="AZ165" s="107"/>
      <c r="BA165" s="107"/>
      <c r="BB165" s="107"/>
      <c r="BC165" s="107"/>
      <c r="BD165" s="107"/>
      <c r="BE165" s="107"/>
      <c r="BF165" s="107"/>
      <c r="BG165" s="107"/>
      <c r="BH165" s="107"/>
      <c r="BI165" s="107"/>
      <c r="BJ165" s="107"/>
      <c r="BK165" s="107"/>
      <c r="BL165" s="107"/>
      <c r="BM165" s="107"/>
      <c r="BN165" s="107"/>
      <c r="BO165" s="107"/>
      <c r="BP165" s="107"/>
      <c r="BQ165" s="107"/>
      <c r="BR165" s="107"/>
      <c r="BS165" s="107"/>
      <c r="BT165" s="107"/>
      <c r="BU165" s="107"/>
      <c r="BV165" s="107"/>
      <c r="BW165" s="107"/>
      <c r="BX165" s="107"/>
      <c r="BY165" s="107"/>
      <c r="BZ165" s="107"/>
      <c r="CA165" s="107"/>
      <c r="CB165" s="107"/>
      <c r="CC165" s="107"/>
      <c r="CD165" s="107"/>
      <c r="CE165" s="107"/>
      <c r="CF165" s="107"/>
      <c r="CG165" s="107"/>
      <c r="CH165" s="107"/>
      <c r="CI165" s="107"/>
      <c r="CJ165" s="107"/>
      <c r="CK165" s="107"/>
      <c r="CL165" s="107"/>
      <c r="CM165" s="107"/>
      <c r="CN165" s="107"/>
      <c r="CO165" s="107"/>
      <c r="CP165" s="107"/>
      <c r="CQ165" s="107"/>
      <c r="CR165" s="107"/>
      <c r="CS165" s="107"/>
      <c r="CT165" s="107"/>
      <c r="CU165" s="107"/>
      <c r="CV165" s="107"/>
      <c r="CW165" s="107"/>
      <c r="CX165" s="107"/>
      <c r="CY165" s="107"/>
      <c r="CZ165" s="107"/>
      <c r="DA165" s="107"/>
      <c r="DB165" s="107"/>
      <c r="DC165" s="107"/>
      <c r="DD165" s="107"/>
      <c r="DE165" s="107"/>
      <c r="DF165" s="107"/>
      <c r="DG165" s="107"/>
      <c r="DH165" s="107"/>
      <c r="DI165" s="107"/>
      <c r="DJ165" s="107"/>
      <c r="DK165" s="107"/>
      <c r="DL165" s="107"/>
      <c r="DM165" s="107"/>
      <c r="DN165" s="107"/>
      <c r="DO165" s="107"/>
      <c r="DP165" s="107"/>
      <c r="DQ165" s="107"/>
      <c r="DR165" s="107"/>
      <c r="DS165" s="107"/>
      <c r="DT165" s="107"/>
      <c r="DU165" s="107"/>
      <c r="DV165" s="107"/>
      <c r="DW165" s="107"/>
      <c r="DX165" s="107"/>
      <c r="DY165" s="107"/>
      <c r="DZ165" s="107"/>
      <c r="EA165" s="107"/>
      <c r="EB165" s="107"/>
      <c r="EC165" s="107"/>
      <c r="ED165" s="107"/>
      <c r="EE165" s="107"/>
      <c r="EF165" s="107"/>
      <c r="EG165" s="107"/>
      <c r="EH165" s="107"/>
      <c r="EI165" s="107"/>
      <c r="EJ165" s="107"/>
      <c r="EK165" s="107"/>
      <c r="EL165" s="107"/>
      <c r="EM165" s="107"/>
      <c r="EN165" s="107"/>
    </row>
    <row r="166" spans="1:145" s="12" customFormat="1" ht="73.5" customHeight="1">
      <c r="A166" s="627"/>
      <c r="B166" s="31"/>
      <c r="C166" s="285"/>
      <c r="D166" s="8"/>
      <c r="E166" s="651"/>
      <c r="F166" s="651"/>
      <c r="G166" s="641"/>
      <c r="H166" s="315"/>
      <c r="I166" s="654" t="s">
        <v>596</v>
      </c>
      <c r="J166" s="44" t="s">
        <v>10</v>
      </c>
      <c r="K166" s="498">
        <v>68</v>
      </c>
      <c r="L166" s="498">
        <v>57</v>
      </c>
      <c r="M166" s="10">
        <f t="shared" si="21"/>
        <v>83.82352941176471</v>
      </c>
      <c r="N166" s="481">
        <v>0.84</v>
      </c>
      <c r="O166" s="569"/>
      <c r="P166" s="274"/>
      <c r="Q166" s="274"/>
      <c r="R166" s="274"/>
      <c r="S166" s="274"/>
      <c r="T166" s="274"/>
      <c r="U166" s="274"/>
      <c r="V166" s="274"/>
      <c r="W166" s="274"/>
      <c r="X166" s="274"/>
      <c r="Y166" s="274"/>
      <c r="Z166" s="274"/>
      <c r="AA166" s="274"/>
      <c r="AB166" s="107"/>
      <c r="AC166" s="107"/>
      <c r="AD166" s="107"/>
      <c r="AE166" s="107"/>
      <c r="AF166" s="107"/>
      <c r="AG166" s="107"/>
      <c r="AH166" s="107"/>
      <c r="AI166" s="107"/>
      <c r="AJ166" s="107"/>
      <c r="AK166" s="107"/>
      <c r="AL166" s="107"/>
      <c r="AM166" s="107"/>
      <c r="AN166" s="107"/>
      <c r="AO166" s="107"/>
      <c r="AP166" s="107"/>
      <c r="AQ166" s="107"/>
      <c r="AR166" s="107"/>
      <c r="AS166" s="107"/>
      <c r="AT166" s="107"/>
      <c r="AU166" s="107"/>
      <c r="AV166" s="107"/>
      <c r="AW166" s="107"/>
      <c r="AX166" s="107"/>
      <c r="AY166" s="107"/>
      <c r="AZ166" s="107"/>
      <c r="BA166" s="107"/>
      <c r="BB166" s="107"/>
      <c r="BC166" s="107"/>
      <c r="BD166" s="107"/>
      <c r="BE166" s="107"/>
      <c r="BF166" s="107"/>
      <c r="BG166" s="107"/>
      <c r="BH166" s="107"/>
      <c r="BI166" s="107"/>
      <c r="BJ166" s="107"/>
      <c r="BK166" s="107"/>
      <c r="BL166" s="107"/>
      <c r="BM166" s="107"/>
      <c r="BN166" s="107"/>
      <c r="BO166" s="107"/>
      <c r="BP166" s="107"/>
      <c r="BQ166" s="107"/>
      <c r="BR166" s="107"/>
      <c r="BS166" s="107"/>
      <c r="BT166" s="107"/>
      <c r="BU166" s="107"/>
      <c r="BV166" s="107"/>
      <c r="BW166" s="107"/>
      <c r="BX166" s="107"/>
      <c r="BY166" s="107"/>
      <c r="BZ166" s="107"/>
      <c r="CA166" s="107"/>
      <c r="CB166" s="107"/>
      <c r="CC166" s="107"/>
      <c r="CD166" s="107"/>
      <c r="CE166" s="107"/>
      <c r="CF166" s="107"/>
      <c r="CG166" s="107"/>
      <c r="CH166" s="107"/>
      <c r="CI166" s="107"/>
      <c r="CJ166" s="107"/>
      <c r="CK166" s="107"/>
      <c r="CL166" s="107"/>
      <c r="CM166" s="107"/>
      <c r="CN166" s="107"/>
      <c r="CO166" s="107"/>
      <c r="CP166" s="107"/>
      <c r="CQ166" s="107"/>
      <c r="CR166" s="107"/>
      <c r="CS166" s="107"/>
      <c r="CT166" s="107"/>
      <c r="CU166" s="107"/>
      <c r="CV166" s="107"/>
      <c r="CW166" s="107"/>
      <c r="CX166" s="107"/>
      <c r="CY166" s="107"/>
      <c r="CZ166" s="107"/>
      <c r="DA166" s="107"/>
      <c r="DB166" s="107"/>
      <c r="DC166" s="107"/>
      <c r="DD166" s="107"/>
      <c r="DE166" s="107"/>
      <c r="DF166" s="107"/>
      <c r="DG166" s="107"/>
      <c r="DH166" s="107"/>
      <c r="DI166" s="107"/>
      <c r="DJ166" s="107"/>
      <c r="DK166" s="107"/>
      <c r="DL166" s="107"/>
      <c r="DM166" s="107"/>
      <c r="DN166" s="107"/>
      <c r="DO166" s="107"/>
      <c r="DP166" s="107"/>
      <c r="DQ166" s="107"/>
      <c r="DR166" s="107"/>
      <c r="DS166" s="107"/>
      <c r="DT166" s="107"/>
      <c r="DU166" s="107"/>
      <c r="DV166" s="107"/>
      <c r="DW166" s="107"/>
      <c r="DX166" s="107"/>
      <c r="DY166" s="107"/>
      <c r="DZ166" s="107"/>
      <c r="EA166" s="107"/>
      <c r="EB166" s="107"/>
      <c r="EC166" s="107"/>
      <c r="ED166" s="107"/>
      <c r="EE166" s="107"/>
      <c r="EF166" s="107"/>
      <c r="EG166" s="107"/>
      <c r="EH166" s="107"/>
      <c r="EI166" s="107"/>
      <c r="EJ166" s="107"/>
      <c r="EK166" s="107"/>
      <c r="EL166" s="107"/>
      <c r="EM166" s="107"/>
      <c r="EN166" s="107"/>
    </row>
    <row r="167" spans="1:145" s="12" customFormat="1" ht="73.5" customHeight="1">
      <c r="A167" s="627"/>
      <c r="B167" s="411"/>
      <c r="C167" s="646"/>
      <c r="D167" s="647"/>
      <c r="E167" s="651"/>
      <c r="F167" s="651"/>
      <c r="G167" s="648"/>
      <c r="H167" s="649"/>
      <c r="I167" s="654" t="s">
        <v>597</v>
      </c>
      <c r="J167" s="44" t="s">
        <v>10</v>
      </c>
      <c r="K167" s="655">
        <v>90</v>
      </c>
      <c r="L167" s="655">
        <v>100</v>
      </c>
      <c r="M167" s="10">
        <f t="shared" si="21"/>
        <v>111.11111111111111</v>
      </c>
      <c r="N167" s="481">
        <v>1.1100000000000001</v>
      </c>
      <c r="O167" s="569"/>
      <c r="P167" s="274"/>
      <c r="Q167" s="274"/>
      <c r="R167" s="274"/>
      <c r="S167" s="274"/>
      <c r="T167" s="274"/>
      <c r="U167" s="274"/>
      <c r="V167" s="274"/>
      <c r="W167" s="274"/>
      <c r="X167" s="274"/>
      <c r="Y167" s="274"/>
      <c r="Z167" s="274"/>
      <c r="AA167" s="274"/>
      <c r="AB167" s="107"/>
      <c r="AC167" s="107"/>
      <c r="AD167" s="107"/>
      <c r="AE167" s="107"/>
      <c r="AF167" s="107"/>
      <c r="AG167" s="107"/>
      <c r="AH167" s="107"/>
      <c r="AI167" s="107"/>
      <c r="AJ167" s="107"/>
      <c r="AK167" s="107"/>
      <c r="AL167" s="107"/>
      <c r="AM167" s="107"/>
      <c r="AN167" s="107"/>
      <c r="AO167" s="107"/>
      <c r="AP167" s="107"/>
      <c r="AQ167" s="107"/>
      <c r="AR167" s="107"/>
      <c r="AS167" s="107"/>
      <c r="AT167" s="107"/>
      <c r="AU167" s="107"/>
      <c r="AV167" s="107"/>
      <c r="AW167" s="107"/>
      <c r="AX167" s="107"/>
      <c r="AY167" s="107"/>
      <c r="AZ167" s="107"/>
      <c r="BA167" s="107"/>
      <c r="BB167" s="107"/>
      <c r="BC167" s="107"/>
      <c r="BD167" s="107"/>
      <c r="BE167" s="107"/>
      <c r="BF167" s="107"/>
      <c r="BG167" s="107"/>
      <c r="BH167" s="107"/>
      <c r="BI167" s="107"/>
      <c r="BJ167" s="107"/>
      <c r="BK167" s="107"/>
      <c r="BL167" s="107"/>
      <c r="BM167" s="107"/>
      <c r="BN167" s="107"/>
      <c r="BO167" s="107"/>
      <c r="BP167" s="107"/>
      <c r="BQ167" s="107"/>
      <c r="BR167" s="107"/>
      <c r="BS167" s="107"/>
      <c r="BT167" s="107"/>
      <c r="BU167" s="107"/>
      <c r="BV167" s="107"/>
      <c r="BW167" s="107"/>
      <c r="BX167" s="107"/>
      <c r="BY167" s="107"/>
      <c r="BZ167" s="107"/>
      <c r="CA167" s="107"/>
      <c r="CB167" s="107"/>
      <c r="CC167" s="107"/>
      <c r="CD167" s="107"/>
      <c r="CE167" s="107"/>
      <c r="CF167" s="107"/>
      <c r="CG167" s="107"/>
      <c r="CH167" s="107"/>
      <c r="CI167" s="107"/>
      <c r="CJ167" s="107"/>
      <c r="CK167" s="107"/>
      <c r="CL167" s="107"/>
      <c r="CM167" s="107"/>
      <c r="CN167" s="107"/>
      <c r="CO167" s="107"/>
      <c r="CP167" s="107"/>
      <c r="CQ167" s="107"/>
      <c r="CR167" s="107"/>
      <c r="CS167" s="107"/>
      <c r="CT167" s="107"/>
      <c r="CU167" s="107"/>
      <c r="CV167" s="107"/>
      <c r="CW167" s="107"/>
      <c r="CX167" s="107"/>
      <c r="CY167" s="107"/>
      <c r="CZ167" s="107"/>
      <c r="DA167" s="107"/>
      <c r="DB167" s="107"/>
      <c r="DC167" s="107"/>
      <c r="DD167" s="107"/>
      <c r="DE167" s="107"/>
      <c r="DF167" s="107"/>
      <c r="DG167" s="107"/>
      <c r="DH167" s="107"/>
      <c r="DI167" s="107"/>
      <c r="DJ167" s="107"/>
      <c r="DK167" s="107"/>
      <c r="DL167" s="107"/>
      <c r="DM167" s="107"/>
      <c r="DN167" s="107"/>
      <c r="DO167" s="107"/>
      <c r="DP167" s="107"/>
      <c r="DQ167" s="107"/>
      <c r="DR167" s="107"/>
      <c r="DS167" s="107"/>
      <c r="DT167" s="107"/>
      <c r="DU167" s="107"/>
      <c r="DV167" s="107"/>
      <c r="DW167" s="107"/>
      <c r="DX167" s="107"/>
      <c r="DY167" s="107"/>
      <c r="DZ167" s="107"/>
      <c r="EA167" s="107"/>
      <c r="EB167" s="107"/>
      <c r="EC167" s="107"/>
      <c r="ED167" s="107"/>
      <c r="EE167" s="107"/>
      <c r="EF167" s="107"/>
      <c r="EG167" s="107"/>
      <c r="EH167" s="107"/>
      <c r="EI167" s="107"/>
      <c r="EJ167" s="107"/>
      <c r="EK167" s="107"/>
      <c r="EL167" s="107"/>
      <c r="EM167" s="107"/>
      <c r="EN167" s="107"/>
    </row>
    <row r="168" spans="1:145" s="179" customFormat="1" ht="27" customHeight="1">
      <c r="A168" s="618"/>
      <c r="B168" s="163"/>
      <c r="C168" s="90" t="s">
        <v>109</v>
      </c>
      <c r="D168" s="400"/>
      <c r="E168" s="401">
        <f>SUM(E156:E161)</f>
        <v>5458725.1299999999</v>
      </c>
      <c r="F168" s="401">
        <f>SUM(F156:F161)</f>
        <v>5458724.4100000001</v>
      </c>
      <c r="G168" s="398">
        <f>F168/E168*100</f>
        <v>99.999986810107075</v>
      </c>
      <c r="H168" s="399">
        <v>1</v>
      </c>
      <c r="I168" s="164"/>
      <c r="J168" s="164"/>
      <c r="K168" s="217"/>
      <c r="L168" s="217"/>
      <c r="M168" s="398">
        <f>SUM(M156:M167)/12</f>
        <v>99.577886710239639</v>
      </c>
      <c r="N168" s="200">
        <f t="shared" ref="N168" si="22">M168/100</f>
        <v>0.99577886710239638</v>
      </c>
      <c r="O168" s="569"/>
      <c r="P168" s="274"/>
      <c r="Q168" s="274"/>
      <c r="R168" s="274"/>
      <c r="S168" s="274"/>
      <c r="T168" s="274"/>
      <c r="U168" s="274"/>
      <c r="V168" s="274"/>
      <c r="W168" s="274"/>
      <c r="X168" s="274"/>
      <c r="Y168" s="274"/>
      <c r="Z168" s="274"/>
      <c r="AA168" s="274"/>
      <c r="AB168" s="107"/>
      <c r="AC168" s="107"/>
      <c r="AD168" s="107"/>
      <c r="AE168" s="107"/>
      <c r="AF168" s="107"/>
      <c r="AG168" s="107"/>
      <c r="AH168" s="107"/>
      <c r="AI168" s="107"/>
      <c r="AJ168" s="107"/>
      <c r="AK168" s="107"/>
      <c r="AL168" s="107"/>
      <c r="AM168" s="107"/>
      <c r="AN168" s="107"/>
      <c r="AO168" s="107"/>
      <c r="AP168" s="107"/>
      <c r="AQ168" s="107"/>
      <c r="AR168" s="107"/>
      <c r="AS168" s="107"/>
      <c r="AT168" s="107"/>
      <c r="AU168" s="107"/>
      <c r="AV168" s="107"/>
      <c r="AW168" s="107"/>
      <c r="AX168" s="107"/>
      <c r="AY168" s="107"/>
      <c r="AZ168" s="107"/>
      <c r="BA168" s="107"/>
      <c r="BB168" s="107"/>
      <c r="BC168" s="107"/>
      <c r="BD168" s="107"/>
      <c r="BE168" s="107"/>
      <c r="BF168" s="107"/>
      <c r="BG168" s="107"/>
      <c r="BH168" s="107"/>
      <c r="BI168" s="107"/>
      <c r="BJ168" s="107"/>
      <c r="BK168" s="107"/>
      <c r="BL168" s="107"/>
      <c r="BM168" s="107"/>
      <c r="BN168" s="107"/>
      <c r="BO168" s="107"/>
      <c r="BP168" s="107"/>
      <c r="BQ168" s="107"/>
      <c r="BR168" s="107"/>
      <c r="BS168" s="107"/>
      <c r="BT168" s="107"/>
      <c r="BU168" s="107"/>
      <c r="BV168" s="107"/>
      <c r="BW168" s="107"/>
      <c r="BX168" s="107"/>
      <c r="BY168" s="107"/>
      <c r="BZ168" s="107"/>
      <c r="CA168" s="107"/>
      <c r="CB168" s="107"/>
      <c r="CC168" s="107"/>
      <c r="CD168" s="107"/>
      <c r="CE168" s="107"/>
      <c r="CF168" s="107"/>
      <c r="CG168" s="107"/>
      <c r="CH168" s="107"/>
      <c r="CI168" s="107"/>
      <c r="CJ168" s="107"/>
      <c r="CK168" s="107"/>
      <c r="CL168" s="107"/>
      <c r="CM168" s="107"/>
      <c r="CN168" s="107"/>
      <c r="CO168" s="107"/>
      <c r="CP168" s="107"/>
      <c r="CQ168" s="107"/>
      <c r="CR168" s="107"/>
      <c r="CS168" s="107"/>
      <c r="CT168" s="107"/>
      <c r="CU168" s="107"/>
      <c r="CV168" s="107"/>
      <c r="CW168" s="107"/>
      <c r="CX168" s="107"/>
      <c r="CY168" s="107"/>
      <c r="CZ168" s="107"/>
      <c r="DA168" s="107"/>
      <c r="DB168" s="107"/>
      <c r="DC168" s="107"/>
      <c r="DD168" s="107"/>
      <c r="DE168" s="107"/>
      <c r="DF168" s="107"/>
      <c r="DG168" s="107"/>
      <c r="DH168" s="107"/>
      <c r="DI168" s="107"/>
      <c r="DJ168" s="107"/>
      <c r="DK168" s="107"/>
      <c r="DL168" s="107"/>
      <c r="DM168" s="107"/>
      <c r="DN168" s="107"/>
      <c r="DO168" s="107"/>
      <c r="DP168" s="107"/>
      <c r="DQ168" s="107"/>
      <c r="DR168" s="107"/>
      <c r="DS168" s="107"/>
      <c r="DT168" s="107"/>
      <c r="DU168" s="107"/>
      <c r="DV168" s="107"/>
      <c r="DW168" s="107"/>
      <c r="DX168" s="107"/>
      <c r="DY168" s="107"/>
      <c r="DZ168" s="107"/>
      <c r="EA168" s="107"/>
      <c r="EB168" s="107"/>
      <c r="EC168" s="107"/>
      <c r="ED168" s="107"/>
      <c r="EE168" s="107"/>
      <c r="EF168" s="107"/>
      <c r="EG168" s="107"/>
      <c r="EH168" s="107"/>
      <c r="EI168" s="107"/>
      <c r="EJ168" s="107"/>
      <c r="EK168" s="107"/>
      <c r="EL168" s="107"/>
      <c r="EM168" s="107"/>
      <c r="EN168" s="107"/>
      <c r="EO168" s="183"/>
    </row>
    <row r="169" spans="1:145" s="196" customFormat="1" ht="27" customHeight="1">
      <c r="A169" s="619" t="s">
        <v>111</v>
      </c>
      <c r="B169" s="256" t="s">
        <v>255</v>
      </c>
      <c r="C169" s="774" t="s">
        <v>257</v>
      </c>
      <c r="D169" s="775"/>
      <c r="E169" s="775"/>
      <c r="F169" s="775"/>
      <c r="G169" s="775"/>
      <c r="H169" s="775"/>
      <c r="I169" s="775"/>
      <c r="J169" s="775"/>
      <c r="K169" s="775"/>
      <c r="L169" s="775"/>
      <c r="M169" s="775"/>
      <c r="N169" s="776"/>
      <c r="O169" s="232"/>
      <c r="P169" s="300"/>
      <c r="Q169" s="300"/>
      <c r="R169" s="300"/>
      <c r="S169" s="300"/>
      <c r="T169" s="300"/>
      <c r="U169" s="300"/>
      <c r="V169" s="300"/>
      <c r="W169" s="300"/>
      <c r="X169" s="300"/>
      <c r="Y169" s="300"/>
      <c r="Z169" s="300"/>
      <c r="AA169" s="300"/>
      <c r="AB169" s="642"/>
      <c r="AC169" s="652"/>
      <c r="AD169" s="652"/>
      <c r="AE169" s="652"/>
      <c r="AF169" s="652"/>
      <c r="AG169" s="652"/>
      <c r="AH169" s="652"/>
      <c r="AI169" s="652"/>
      <c r="AJ169" s="652"/>
      <c r="AK169" s="652"/>
      <c r="AL169" s="652"/>
      <c r="AM169" s="652"/>
      <c r="AN169" s="652"/>
      <c r="AO169" s="652"/>
      <c r="AP169" s="652"/>
      <c r="AQ169" s="652"/>
      <c r="AR169" s="652"/>
      <c r="AS169" s="652"/>
      <c r="AT169" s="652"/>
      <c r="AU169" s="652"/>
      <c r="AV169" s="652"/>
      <c r="AW169" s="652"/>
      <c r="AX169" s="652"/>
      <c r="AY169" s="652"/>
      <c r="AZ169" s="652"/>
      <c r="BA169" s="652"/>
      <c r="BB169" s="652"/>
      <c r="BC169" s="652"/>
      <c r="BD169" s="652"/>
      <c r="BE169" s="652"/>
      <c r="BF169" s="652"/>
      <c r="BG169" s="652"/>
      <c r="BH169" s="652"/>
      <c r="BI169" s="652"/>
      <c r="BJ169" s="652"/>
      <c r="BK169" s="652"/>
      <c r="BL169" s="652"/>
      <c r="BM169" s="652"/>
      <c r="BN169" s="652"/>
      <c r="BO169" s="652"/>
      <c r="BP169" s="652"/>
      <c r="BQ169" s="652"/>
      <c r="BR169" s="652"/>
      <c r="BS169" s="652"/>
      <c r="BT169" s="652"/>
      <c r="BU169" s="652"/>
      <c r="BV169" s="652"/>
      <c r="BW169" s="652"/>
      <c r="BX169" s="652"/>
      <c r="BY169" s="652"/>
      <c r="BZ169" s="652"/>
      <c r="CA169" s="652"/>
      <c r="CB169" s="652"/>
      <c r="CC169" s="652"/>
      <c r="CD169" s="652"/>
      <c r="CE169" s="652"/>
      <c r="CF169" s="652"/>
      <c r="CG169" s="652"/>
      <c r="CH169" s="652"/>
      <c r="CI169" s="652"/>
      <c r="CJ169" s="652"/>
      <c r="CK169" s="652"/>
      <c r="CL169" s="652"/>
      <c r="CM169" s="652"/>
      <c r="CN169" s="652"/>
      <c r="CO169" s="652"/>
      <c r="CP169" s="652"/>
      <c r="CQ169" s="652"/>
      <c r="CR169" s="652"/>
      <c r="CS169" s="652"/>
      <c r="CT169" s="652"/>
      <c r="CU169" s="652"/>
      <c r="CV169" s="652"/>
      <c r="CW169" s="652"/>
      <c r="CX169" s="652"/>
      <c r="CY169" s="652"/>
      <c r="CZ169" s="652"/>
      <c r="DA169" s="652"/>
      <c r="DB169" s="652"/>
      <c r="DC169" s="652"/>
      <c r="DD169" s="652"/>
      <c r="DE169" s="652"/>
      <c r="DF169" s="652"/>
      <c r="DG169" s="652"/>
      <c r="DH169" s="652"/>
      <c r="DI169" s="652"/>
      <c r="DJ169" s="652"/>
      <c r="DK169" s="652"/>
      <c r="DL169" s="652"/>
      <c r="DM169" s="652"/>
      <c r="DN169" s="652"/>
      <c r="DO169" s="652"/>
      <c r="DP169" s="652"/>
      <c r="DQ169" s="652"/>
      <c r="DR169" s="652"/>
      <c r="DS169" s="652"/>
      <c r="DT169" s="652"/>
      <c r="DU169" s="652"/>
      <c r="DV169" s="652"/>
      <c r="DW169" s="652"/>
      <c r="DX169" s="652"/>
      <c r="DY169" s="652"/>
      <c r="DZ169" s="652"/>
      <c r="EA169" s="652"/>
      <c r="EB169" s="652"/>
      <c r="EC169" s="652"/>
      <c r="ED169" s="652"/>
      <c r="EE169" s="652"/>
    </row>
    <row r="170" spans="1:145" s="35" customFormat="1" ht="36" customHeight="1">
      <c r="A170" s="620"/>
      <c r="B170" s="79"/>
      <c r="C170" s="753" t="s">
        <v>105</v>
      </c>
      <c r="D170" s="754"/>
      <c r="E170" s="754"/>
      <c r="F170" s="754"/>
      <c r="G170" s="754"/>
      <c r="H170" s="754"/>
      <c r="I170" s="754"/>
      <c r="J170" s="754"/>
      <c r="K170" s="754"/>
      <c r="L170" s="754"/>
      <c r="M170" s="754"/>
      <c r="N170" s="754"/>
      <c r="O170" s="755"/>
      <c r="P170" s="301"/>
      <c r="Q170" s="301"/>
      <c r="R170" s="301"/>
      <c r="S170" s="301"/>
      <c r="T170" s="301"/>
      <c r="U170" s="301"/>
      <c r="V170" s="301"/>
      <c r="W170" s="301"/>
      <c r="X170" s="301"/>
      <c r="Y170" s="301"/>
      <c r="Z170" s="301"/>
      <c r="AA170" s="301"/>
      <c r="AB170" s="189"/>
      <c r="AC170" s="189"/>
      <c r="AD170" s="189"/>
      <c r="AE170" s="189"/>
      <c r="AF170" s="189"/>
      <c r="AG170" s="189"/>
      <c r="AH170" s="189"/>
      <c r="AI170" s="189"/>
      <c r="AJ170" s="189"/>
      <c r="AK170" s="189"/>
      <c r="AL170" s="189"/>
      <c r="AM170" s="189"/>
      <c r="AN170" s="189"/>
      <c r="AO170" s="189"/>
      <c r="AP170" s="189"/>
      <c r="AQ170" s="189"/>
      <c r="AR170" s="189"/>
      <c r="AS170" s="189"/>
      <c r="AT170" s="189"/>
      <c r="AU170" s="189"/>
      <c r="AV170" s="189"/>
      <c r="AW170" s="189"/>
      <c r="AX170" s="189"/>
      <c r="AY170" s="189"/>
      <c r="AZ170" s="189"/>
      <c r="BA170" s="189"/>
      <c r="BB170" s="189"/>
      <c r="BC170" s="189"/>
      <c r="BD170" s="189"/>
      <c r="BE170" s="189"/>
      <c r="BF170" s="189"/>
      <c r="BG170" s="189"/>
      <c r="BH170" s="189"/>
      <c r="BI170" s="189"/>
      <c r="BJ170" s="189"/>
      <c r="BK170" s="189"/>
      <c r="BL170" s="189"/>
      <c r="BM170" s="189"/>
      <c r="BN170" s="189"/>
      <c r="BO170" s="189"/>
      <c r="BP170" s="189"/>
      <c r="BQ170" s="189"/>
      <c r="BR170" s="189"/>
      <c r="BS170" s="189"/>
      <c r="BT170" s="189"/>
      <c r="BU170" s="189"/>
      <c r="BV170" s="189"/>
      <c r="BW170" s="189"/>
      <c r="BX170" s="189"/>
      <c r="BY170" s="189"/>
      <c r="BZ170" s="189"/>
      <c r="CA170" s="189"/>
      <c r="CB170" s="189"/>
      <c r="CC170" s="189"/>
      <c r="CD170" s="189"/>
      <c r="CE170" s="189"/>
      <c r="CF170" s="189"/>
      <c r="CG170" s="189"/>
      <c r="CH170" s="189"/>
      <c r="CI170" s="189"/>
      <c r="CJ170" s="189"/>
      <c r="CK170" s="189"/>
      <c r="CL170" s="189"/>
      <c r="CM170" s="189"/>
      <c r="CN170" s="189"/>
      <c r="CO170" s="189"/>
      <c r="CP170" s="189"/>
      <c r="CQ170" s="189"/>
      <c r="CR170" s="189"/>
      <c r="CS170" s="189"/>
      <c r="CT170" s="189"/>
      <c r="CU170" s="189"/>
      <c r="CV170" s="189"/>
      <c r="CW170" s="189"/>
      <c r="CX170" s="189"/>
      <c r="CY170" s="189"/>
      <c r="CZ170" s="189"/>
      <c r="DA170" s="189"/>
      <c r="DB170" s="189"/>
      <c r="DC170" s="189"/>
      <c r="DD170" s="189"/>
      <c r="DE170" s="189"/>
      <c r="DF170" s="189"/>
      <c r="DG170" s="189"/>
      <c r="DH170" s="189"/>
      <c r="DI170" s="189"/>
      <c r="DJ170" s="189"/>
      <c r="DK170" s="189"/>
      <c r="DL170" s="189"/>
      <c r="DM170" s="189"/>
      <c r="DN170" s="189"/>
      <c r="DO170" s="189"/>
      <c r="DP170" s="189"/>
      <c r="DQ170" s="189"/>
      <c r="DR170" s="189"/>
      <c r="DS170" s="189"/>
      <c r="DT170" s="189"/>
      <c r="DU170" s="189"/>
      <c r="DV170" s="189"/>
      <c r="DW170" s="189"/>
      <c r="DX170" s="189"/>
      <c r="DY170" s="189"/>
      <c r="DZ170" s="189"/>
      <c r="EA170" s="189"/>
      <c r="EB170" s="189"/>
      <c r="EC170" s="189"/>
      <c r="ED170" s="189"/>
      <c r="EE170" s="189"/>
      <c r="EF170" s="189"/>
      <c r="EG170" s="189"/>
      <c r="EH170" s="189"/>
      <c r="EI170" s="189"/>
      <c r="EJ170" s="189"/>
      <c r="EK170" s="189"/>
      <c r="EL170" s="189"/>
      <c r="EM170" s="189"/>
      <c r="EN170" s="189"/>
    </row>
    <row r="171" spans="1:145" s="35" customFormat="1" ht="33" customHeight="1">
      <c r="A171" s="620"/>
      <c r="B171" s="13"/>
      <c r="C171" s="753" t="s">
        <v>106</v>
      </c>
      <c r="D171" s="754"/>
      <c r="E171" s="754"/>
      <c r="F171" s="754"/>
      <c r="G171" s="754"/>
      <c r="H171" s="754"/>
      <c r="I171" s="754"/>
      <c r="J171" s="754"/>
      <c r="K171" s="754"/>
      <c r="L171" s="754"/>
      <c r="M171" s="10"/>
      <c r="N171" s="355"/>
      <c r="O171" s="235"/>
      <c r="P171" s="301"/>
      <c r="Q171" s="301"/>
      <c r="R171" s="301"/>
      <c r="S171" s="301"/>
      <c r="T171" s="301"/>
      <c r="U171" s="301"/>
      <c r="V171" s="301"/>
      <c r="W171" s="301"/>
      <c r="X171" s="301"/>
      <c r="Y171" s="301"/>
      <c r="Z171" s="301"/>
      <c r="AA171" s="301"/>
      <c r="AB171" s="189"/>
      <c r="AC171" s="189"/>
      <c r="AD171" s="189"/>
      <c r="AE171" s="189"/>
      <c r="AF171" s="189"/>
      <c r="AG171" s="189"/>
      <c r="AH171" s="189"/>
      <c r="AI171" s="189"/>
      <c r="AJ171" s="189"/>
      <c r="AK171" s="189"/>
      <c r="AL171" s="189"/>
      <c r="AM171" s="189"/>
      <c r="AN171" s="189"/>
      <c r="AO171" s="189"/>
      <c r="AP171" s="189"/>
      <c r="AQ171" s="189"/>
      <c r="AR171" s="189"/>
      <c r="AS171" s="189"/>
      <c r="AT171" s="189"/>
      <c r="AU171" s="189"/>
      <c r="AV171" s="189"/>
      <c r="AW171" s="189"/>
      <c r="AX171" s="189"/>
      <c r="AY171" s="189"/>
      <c r="AZ171" s="189"/>
      <c r="BA171" s="189"/>
      <c r="BB171" s="189"/>
      <c r="BC171" s="189"/>
      <c r="BD171" s="189"/>
      <c r="BE171" s="189"/>
      <c r="BF171" s="189"/>
      <c r="BG171" s="189"/>
      <c r="BH171" s="189"/>
      <c r="BI171" s="189"/>
      <c r="BJ171" s="189"/>
      <c r="BK171" s="189"/>
      <c r="BL171" s="189"/>
      <c r="BM171" s="189"/>
      <c r="BN171" s="189"/>
      <c r="BO171" s="189"/>
      <c r="BP171" s="189"/>
      <c r="BQ171" s="189"/>
      <c r="BR171" s="189"/>
      <c r="BS171" s="189"/>
      <c r="BT171" s="189"/>
      <c r="BU171" s="189"/>
      <c r="BV171" s="189"/>
      <c r="BW171" s="189"/>
      <c r="BX171" s="189"/>
      <c r="BY171" s="189"/>
      <c r="BZ171" s="189"/>
      <c r="CA171" s="189"/>
      <c r="CB171" s="189"/>
      <c r="CC171" s="189"/>
      <c r="CD171" s="189"/>
      <c r="CE171" s="189"/>
      <c r="CF171" s="189"/>
      <c r="CG171" s="189"/>
      <c r="CH171" s="189"/>
      <c r="CI171" s="189"/>
      <c r="CJ171" s="189"/>
      <c r="CK171" s="189"/>
      <c r="CL171" s="189"/>
      <c r="CM171" s="189"/>
      <c r="CN171" s="189"/>
      <c r="CO171" s="189"/>
      <c r="CP171" s="189"/>
      <c r="CQ171" s="189"/>
      <c r="CR171" s="189"/>
      <c r="CS171" s="189"/>
      <c r="CT171" s="189"/>
      <c r="CU171" s="189"/>
      <c r="CV171" s="189"/>
      <c r="CW171" s="189"/>
      <c r="CX171" s="189"/>
      <c r="CY171" s="189"/>
      <c r="CZ171" s="189"/>
      <c r="DA171" s="189"/>
      <c r="DB171" s="189"/>
      <c r="DC171" s="189"/>
      <c r="DD171" s="189"/>
      <c r="DE171" s="189"/>
      <c r="DF171" s="189"/>
      <c r="DG171" s="189"/>
      <c r="DH171" s="189"/>
      <c r="DI171" s="189"/>
      <c r="DJ171" s="189"/>
      <c r="DK171" s="189"/>
      <c r="DL171" s="189"/>
      <c r="DM171" s="189"/>
      <c r="DN171" s="189"/>
      <c r="DO171" s="189"/>
      <c r="DP171" s="189"/>
      <c r="DQ171" s="189"/>
      <c r="DR171" s="189"/>
      <c r="DS171" s="189"/>
      <c r="DT171" s="189"/>
      <c r="DU171" s="189"/>
      <c r="DV171" s="189"/>
      <c r="DW171" s="189"/>
      <c r="DX171" s="189"/>
      <c r="DY171" s="189"/>
      <c r="DZ171" s="189"/>
      <c r="EA171" s="189"/>
      <c r="EB171" s="189"/>
      <c r="EC171" s="189"/>
      <c r="ED171" s="189"/>
      <c r="EE171" s="189"/>
      <c r="EF171" s="189"/>
      <c r="EG171" s="189"/>
      <c r="EH171" s="189"/>
      <c r="EI171" s="189"/>
      <c r="EJ171" s="189"/>
      <c r="EK171" s="189"/>
      <c r="EL171" s="189"/>
      <c r="EM171" s="189"/>
      <c r="EN171" s="189"/>
    </row>
    <row r="172" spans="1:145" s="35" customFormat="1" ht="38.25" customHeight="1">
      <c r="A172" s="620"/>
      <c r="B172" s="13"/>
      <c r="C172" s="749" t="s">
        <v>107</v>
      </c>
      <c r="D172" s="750"/>
      <c r="E172" s="750"/>
      <c r="F172" s="750"/>
      <c r="G172" s="750"/>
      <c r="H172" s="750"/>
      <c r="I172" s="750"/>
      <c r="J172" s="750"/>
      <c r="K172" s="750"/>
      <c r="L172" s="750"/>
      <c r="M172" s="750"/>
      <c r="N172" s="751"/>
      <c r="O172" s="235"/>
      <c r="P172" s="301"/>
      <c r="Q172" s="301"/>
      <c r="R172" s="301"/>
      <c r="S172" s="301"/>
      <c r="T172" s="301"/>
      <c r="U172" s="301"/>
      <c r="V172" s="301"/>
      <c r="W172" s="301"/>
      <c r="X172" s="301"/>
      <c r="Y172" s="301"/>
      <c r="Z172" s="301"/>
      <c r="AA172" s="301"/>
      <c r="AB172" s="189"/>
      <c r="AC172" s="189"/>
      <c r="AD172" s="189"/>
      <c r="AE172" s="189"/>
      <c r="AF172" s="189"/>
      <c r="AG172" s="189"/>
      <c r="AH172" s="189"/>
      <c r="AI172" s="189"/>
      <c r="AJ172" s="189"/>
      <c r="AK172" s="189"/>
      <c r="AL172" s="189"/>
      <c r="AM172" s="189"/>
      <c r="AN172" s="189"/>
      <c r="AO172" s="189"/>
      <c r="AP172" s="189"/>
      <c r="AQ172" s="189"/>
      <c r="AR172" s="189"/>
      <c r="AS172" s="189"/>
      <c r="AT172" s="189"/>
      <c r="AU172" s="189"/>
      <c r="AV172" s="189"/>
      <c r="AW172" s="189"/>
      <c r="AX172" s="189"/>
      <c r="AY172" s="189"/>
      <c r="AZ172" s="189"/>
      <c r="BA172" s="189"/>
      <c r="BB172" s="189"/>
      <c r="BC172" s="189"/>
      <c r="BD172" s="189"/>
      <c r="BE172" s="189"/>
      <c r="BF172" s="189"/>
      <c r="BG172" s="189"/>
      <c r="BH172" s="189"/>
      <c r="BI172" s="189"/>
      <c r="BJ172" s="189"/>
      <c r="BK172" s="189"/>
      <c r="BL172" s="189"/>
      <c r="BM172" s="189"/>
      <c r="BN172" s="189"/>
      <c r="BO172" s="189"/>
      <c r="BP172" s="189"/>
      <c r="BQ172" s="189"/>
      <c r="BR172" s="189"/>
      <c r="BS172" s="189"/>
      <c r="BT172" s="189"/>
      <c r="BU172" s="189"/>
      <c r="BV172" s="189"/>
      <c r="BW172" s="189"/>
      <c r="BX172" s="189"/>
      <c r="BY172" s="189"/>
      <c r="BZ172" s="189"/>
      <c r="CA172" s="189"/>
      <c r="CB172" s="189"/>
      <c r="CC172" s="189"/>
      <c r="CD172" s="189"/>
      <c r="CE172" s="189"/>
      <c r="CF172" s="189"/>
      <c r="CG172" s="189"/>
      <c r="CH172" s="189"/>
      <c r="CI172" s="189"/>
      <c r="CJ172" s="189"/>
      <c r="CK172" s="189"/>
      <c r="CL172" s="189"/>
      <c r="CM172" s="189"/>
      <c r="CN172" s="189"/>
      <c r="CO172" s="189"/>
      <c r="CP172" s="189"/>
      <c r="CQ172" s="189"/>
      <c r="CR172" s="189"/>
      <c r="CS172" s="189"/>
      <c r="CT172" s="189"/>
      <c r="CU172" s="189"/>
      <c r="CV172" s="189"/>
      <c r="CW172" s="189"/>
      <c r="CX172" s="189"/>
      <c r="CY172" s="189"/>
      <c r="CZ172" s="189"/>
      <c r="DA172" s="189"/>
      <c r="DB172" s="189"/>
      <c r="DC172" s="189"/>
      <c r="DD172" s="189"/>
      <c r="DE172" s="189"/>
      <c r="DF172" s="189"/>
      <c r="DG172" s="189"/>
      <c r="DH172" s="189"/>
      <c r="DI172" s="189"/>
      <c r="DJ172" s="189"/>
      <c r="DK172" s="189"/>
      <c r="DL172" s="189"/>
      <c r="DM172" s="189"/>
      <c r="DN172" s="189"/>
      <c r="DO172" s="189"/>
      <c r="DP172" s="189"/>
      <c r="DQ172" s="189"/>
      <c r="DR172" s="189"/>
      <c r="DS172" s="189"/>
      <c r="DT172" s="189"/>
      <c r="DU172" s="189"/>
      <c r="DV172" s="189"/>
      <c r="DW172" s="189"/>
      <c r="DX172" s="189"/>
      <c r="DY172" s="189"/>
      <c r="DZ172" s="189"/>
      <c r="EA172" s="189"/>
      <c r="EB172" s="189"/>
      <c r="EC172" s="189"/>
      <c r="ED172" s="189"/>
      <c r="EE172" s="189"/>
      <c r="EF172" s="189"/>
      <c r="EG172" s="189"/>
      <c r="EH172" s="189"/>
      <c r="EI172" s="189"/>
      <c r="EJ172" s="189"/>
      <c r="EK172" s="189"/>
      <c r="EL172" s="189"/>
      <c r="EM172" s="189"/>
      <c r="EN172" s="189"/>
    </row>
    <row r="173" spans="1:145" s="12" customFormat="1" ht="83.25" customHeight="1">
      <c r="A173" s="98"/>
      <c r="B173" s="75" t="s">
        <v>256</v>
      </c>
      <c r="C173" s="176" t="s">
        <v>502</v>
      </c>
      <c r="D173" s="141"/>
      <c r="E173" s="248">
        <v>1611964.8</v>
      </c>
      <c r="F173" s="248">
        <v>1611964.8</v>
      </c>
      <c r="G173" s="333">
        <f>F173/E173*100</f>
        <v>100</v>
      </c>
      <c r="H173" s="333">
        <f>G173/100</f>
        <v>1</v>
      </c>
      <c r="I173" s="176" t="s">
        <v>360</v>
      </c>
      <c r="J173" s="177" t="s">
        <v>14</v>
      </c>
      <c r="K173" s="216">
        <v>1</v>
      </c>
      <c r="L173" s="216">
        <v>1</v>
      </c>
      <c r="M173" s="77">
        <f>L173/K173*100</f>
        <v>100</v>
      </c>
      <c r="N173" s="281">
        <f t="shared" ref="N173" si="23">M173/100</f>
        <v>1</v>
      </c>
      <c r="O173" s="232"/>
      <c r="P173" s="274"/>
      <c r="Q173" s="274"/>
      <c r="R173" s="274"/>
      <c r="S173" s="274"/>
      <c r="T173" s="274"/>
      <c r="U173" s="274"/>
      <c r="V173" s="274"/>
      <c r="W173" s="274"/>
      <c r="X173" s="274"/>
      <c r="Y173" s="274"/>
      <c r="Z173" s="274"/>
      <c r="AA173" s="274"/>
      <c r="AB173" s="107"/>
      <c r="AC173" s="107"/>
      <c r="AD173" s="107"/>
      <c r="AE173" s="107"/>
      <c r="AF173" s="107"/>
      <c r="AG173" s="107"/>
      <c r="AH173" s="107"/>
      <c r="AI173" s="107"/>
      <c r="AJ173" s="107"/>
      <c r="AK173" s="107"/>
      <c r="AL173" s="107"/>
      <c r="AM173" s="107"/>
      <c r="AN173" s="107"/>
      <c r="AO173" s="107"/>
      <c r="AP173" s="107"/>
      <c r="AQ173" s="107"/>
      <c r="AR173" s="107"/>
      <c r="AS173" s="107"/>
      <c r="AT173" s="107"/>
      <c r="AU173" s="107"/>
      <c r="AV173" s="107"/>
      <c r="AW173" s="107"/>
      <c r="AX173" s="107"/>
      <c r="AY173" s="107"/>
      <c r="AZ173" s="107"/>
      <c r="BA173" s="107"/>
      <c r="BB173" s="107"/>
      <c r="BC173" s="107"/>
      <c r="BD173" s="107"/>
      <c r="BE173" s="107"/>
      <c r="BF173" s="107"/>
      <c r="BG173" s="107"/>
      <c r="BH173" s="107"/>
      <c r="BI173" s="107"/>
      <c r="BJ173" s="107"/>
      <c r="BK173" s="107"/>
      <c r="BL173" s="107"/>
      <c r="BM173" s="107"/>
      <c r="BN173" s="107"/>
      <c r="BO173" s="107"/>
      <c r="BP173" s="107"/>
      <c r="BQ173" s="107"/>
      <c r="BR173" s="107"/>
      <c r="BS173" s="107"/>
      <c r="BT173" s="107"/>
      <c r="BU173" s="107"/>
      <c r="BV173" s="107"/>
      <c r="BW173" s="107"/>
      <c r="BX173" s="107"/>
      <c r="BY173" s="107"/>
      <c r="BZ173" s="107"/>
      <c r="CA173" s="107"/>
      <c r="CB173" s="107"/>
      <c r="CC173" s="107"/>
      <c r="CD173" s="107"/>
      <c r="CE173" s="107"/>
      <c r="CF173" s="107"/>
      <c r="CG173" s="107"/>
      <c r="CH173" s="107"/>
      <c r="CI173" s="107"/>
      <c r="CJ173" s="107"/>
      <c r="CK173" s="107"/>
      <c r="CL173" s="107"/>
      <c r="CM173" s="107"/>
      <c r="CN173" s="107"/>
      <c r="CO173" s="107"/>
      <c r="CP173" s="107"/>
      <c r="CQ173" s="107"/>
      <c r="CR173" s="107"/>
      <c r="CS173" s="107"/>
      <c r="CT173" s="107"/>
      <c r="CU173" s="107"/>
      <c r="CV173" s="107"/>
      <c r="CW173" s="107"/>
      <c r="CX173" s="107"/>
      <c r="CY173" s="107"/>
      <c r="CZ173" s="107"/>
      <c r="DA173" s="107"/>
      <c r="DB173" s="107"/>
      <c r="DC173" s="107"/>
      <c r="DD173" s="107"/>
      <c r="DE173" s="107"/>
      <c r="DF173" s="107"/>
      <c r="DG173" s="107"/>
      <c r="DH173" s="107"/>
      <c r="DI173" s="107"/>
      <c r="DJ173" s="107"/>
      <c r="DK173" s="107"/>
      <c r="DL173" s="107"/>
      <c r="DM173" s="107"/>
      <c r="DN173" s="107"/>
      <c r="DO173" s="107"/>
      <c r="DP173" s="107"/>
      <c r="DQ173" s="107"/>
      <c r="DR173" s="107"/>
      <c r="DS173" s="107"/>
      <c r="DT173" s="107"/>
      <c r="DU173" s="107"/>
      <c r="DV173" s="107"/>
      <c r="DW173" s="107"/>
      <c r="DX173" s="107"/>
      <c r="DY173" s="107"/>
      <c r="DZ173" s="107"/>
      <c r="EA173" s="107"/>
      <c r="EB173" s="107"/>
      <c r="EC173" s="107"/>
      <c r="ED173" s="107"/>
      <c r="EE173" s="107"/>
      <c r="EF173" s="107"/>
      <c r="EG173" s="107"/>
      <c r="EH173" s="107"/>
      <c r="EI173" s="107"/>
      <c r="EJ173" s="107"/>
      <c r="EK173" s="107"/>
      <c r="EL173" s="107"/>
      <c r="EM173" s="107"/>
      <c r="EN173" s="107"/>
    </row>
    <row r="174" spans="1:145" s="62" customFormat="1" ht="25.5" customHeight="1">
      <c r="A174" s="98"/>
      <c r="B174" s="163"/>
      <c r="C174" s="178" t="s">
        <v>97</v>
      </c>
      <c r="D174" s="163"/>
      <c r="E174" s="249">
        <f>E173</f>
        <v>1611964.8</v>
      </c>
      <c r="F174" s="249">
        <f>F173</f>
        <v>1611964.8</v>
      </c>
      <c r="G174" s="410">
        <f>F174/E174*100</f>
        <v>100</v>
      </c>
      <c r="H174" s="410">
        <f>G174/100</f>
        <v>1</v>
      </c>
      <c r="I174" s="824"/>
      <c r="J174" s="825"/>
      <c r="K174" s="825"/>
      <c r="L174" s="826"/>
      <c r="M174" s="398">
        <f>SUM(M173)/1</f>
        <v>100</v>
      </c>
      <c r="N174" s="201">
        <f>M174/100</f>
        <v>1</v>
      </c>
      <c r="O174" s="232"/>
      <c r="P174" s="274"/>
      <c r="Q174" s="274"/>
      <c r="R174" s="274"/>
      <c r="S174" s="274"/>
      <c r="T174" s="274"/>
      <c r="U174" s="274"/>
      <c r="V174" s="274"/>
      <c r="W174" s="274"/>
      <c r="X174" s="274"/>
      <c r="Y174" s="274"/>
      <c r="Z174" s="274"/>
      <c r="AA174" s="274"/>
      <c r="AB174" s="107"/>
      <c r="AC174" s="107"/>
      <c r="AD174" s="107"/>
      <c r="AE174" s="107"/>
      <c r="AF174" s="107"/>
      <c r="AG174" s="107"/>
      <c r="AH174" s="107"/>
      <c r="AI174" s="107"/>
      <c r="AJ174" s="107"/>
      <c r="AK174" s="107"/>
      <c r="AL174" s="107"/>
      <c r="AM174" s="107"/>
      <c r="AN174" s="107"/>
      <c r="AO174" s="107"/>
      <c r="AP174" s="107"/>
      <c r="AQ174" s="107"/>
      <c r="AR174" s="107"/>
      <c r="AS174" s="107"/>
      <c r="AT174" s="107"/>
      <c r="AU174" s="107"/>
      <c r="AV174" s="107"/>
      <c r="AW174" s="107"/>
      <c r="AX174" s="107"/>
      <c r="AY174" s="107"/>
      <c r="AZ174" s="107"/>
      <c r="BA174" s="107"/>
      <c r="BB174" s="107"/>
      <c r="BC174" s="107"/>
      <c r="BD174" s="107"/>
      <c r="BE174" s="107"/>
      <c r="BF174" s="107"/>
      <c r="BG174" s="107"/>
      <c r="BH174" s="107"/>
      <c r="BI174" s="107"/>
      <c r="BJ174" s="107"/>
      <c r="BK174" s="107"/>
      <c r="BL174" s="107"/>
      <c r="BM174" s="107"/>
      <c r="BN174" s="107"/>
      <c r="BO174" s="107"/>
      <c r="BP174" s="107"/>
      <c r="BQ174" s="107"/>
      <c r="BR174" s="107"/>
      <c r="BS174" s="107"/>
      <c r="BT174" s="107"/>
      <c r="BU174" s="107"/>
      <c r="BV174" s="107"/>
      <c r="BW174" s="107"/>
      <c r="BX174" s="107"/>
      <c r="BY174" s="107"/>
      <c r="BZ174" s="107"/>
      <c r="CA174" s="107"/>
      <c r="CB174" s="107"/>
      <c r="CC174" s="107"/>
      <c r="CD174" s="107"/>
      <c r="CE174" s="107"/>
      <c r="CF174" s="107"/>
      <c r="CG174" s="107"/>
      <c r="CH174" s="107"/>
      <c r="CI174" s="107"/>
      <c r="CJ174" s="107"/>
      <c r="CK174" s="107"/>
      <c r="CL174" s="107"/>
      <c r="CM174" s="107"/>
      <c r="CN174" s="107"/>
      <c r="CO174" s="107"/>
      <c r="CP174" s="107"/>
      <c r="CQ174" s="107"/>
      <c r="CR174" s="107"/>
      <c r="CS174" s="107"/>
      <c r="CT174" s="107"/>
      <c r="CU174" s="107"/>
      <c r="CV174" s="107"/>
      <c r="CW174" s="107"/>
      <c r="CX174" s="107"/>
      <c r="CY174" s="107"/>
      <c r="CZ174" s="107"/>
      <c r="DA174" s="107"/>
      <c r="DB174" s="107"/>
      <c r="DC174" s="107"/>
      <c r="DD174" s="107"/>
      <c r="DE174" s="107"/>
      <c r="DF174" s="107"/>
      <c r="DG174" s="107"/>
      <c r="DH174" s="107"/>
      <c r="DI174" s="107"/>
      <c r="DJ174" s="107"/>
      <c r="DK174" s="107"/>
      <c r="DL174" s="107"/>
      <c r="DM174" s="107"/>
      <c r="DN174" s="107"/>
      <c r="DO174" s="107"/>
      <c r="DP174" s="107"/>
      <c r="DQ174" s="107"/>
      <c r="DR174" s="107"/>
      <c r="DS174" s="107"/>
      <c r="DT174" s="107"/>
      <c r="DU174" s="107"/>
      <c r="DV174" s="107"/>
      <c r="DW174" s="107"/>
      <c r="DX174" s="107"/>
      <c r="DY174" s="107"/>
      <c r="DZ174" s="107"/>
      <c r="EA174" s="107"/>
      <c r="EB174" s="107"/>
      <c r="EC174" s="107"/>
      <c r="ED174" s="107"/>
      <c r="EE174" s="107"/>
      <c r="EF174" s="107"/>
      <c r="EG174" s="107"/>
      <c r="EH174" s="107"/>
      <c r="EI174" s="107"/>
      <c r="EJ174" s="107"/>
      <c r="EK174" s="107"/>
      <c r="EL174" s="107"/>
      <c r="EM174" s="107"/>
      <c r="EN174" s="107"/>
    </row>
    <row r="175" spans="1:145" s="448" customFormat="1" ht="35.25" customHeight="1">
      <c r="A175" s="459"/>
      <c r="B175" s="442"/>
      <c r="C175" s="443" t="s">
        <v>110</v>
      </c>
      <c r="D175" s="444"/>
      <c r="E175" s="445">
        <f>E174+E168</f>
        <v>7070689.9299999997</v>
      </c>
      <c r="F175" s="445">
        <f>F174+F168</f>
        <v>7070689.21</v>
      </c>
      <c r="G175" s="446">
        <f>F175/E175*100</f>
        <v>99.999989817118177</v>
      </c>
      <c r="H175" s="446">
        <v>1</v>
      </c>
      <c r="I175" s="780" t="s">
        <v>568</v>
      </c>
      <c r="J175" s="781"/>
      <c r="K175" s="781"/>
      <c r="L175" s="782"/>
      <c r="M175" s="447">
        <v>1</v>
      </c>
      <c r="N175" s="513">
        <v>1</v>
      </c>
      <c r="O175" s="383"/>
      <c r="P175" s="304"/>
      <c r="Q175" s="304"/>
      <c r="R175" s="304"/>
      <c r="S175" s="304"/>
      <c r="T175" s="304"/>
      <c r="U175" s="304"/>
      <c r="V175" s="304"/>
      <c r="W175" s="304"/>
      <c r="X175" s="304"/>
      <c r="Y175" s="304"/>
      <c r="Z175" s="304"/>
      <c r="AA175" s="304"/>
      <c r="AB175" s="190"/>
      <c r="AC175" s="190"/>
      <c r="AD175" s="190"/>
      <c r="AE175" s="190"/>
      <c r="AF175" s="190"/>
      <c r="AG175" s="190"/>
      <c r="AH175" s="190"/>
      <c r="AI175" s="190"/>
      <c r="AJ175" s="190"/>
      <c r="AK175" s="190"/>
      <c r="AL175" s="190"/>
      <c r="AM175" s="190"/>
      <c r="AN175" s="190"/>
      <c r="AO175" s="190"/>
      <c r="AP175" s="190"/>
      <c r="AQ175" s="190"/>
      <c r="AR175" s="190"/>
      <c r="AS175" s="190"/>
      <c r="AT175" s="190"/>
      <c r="AU175" s="190"/>
      <c r="AV175" s="190"/>
      <c r="AW175" s="190"/>
      <c r="AX175" s="190"/>
      <c r="AY175" s="190"/>
      <c r="AZ175" s="190"/>
      <c r="BA175" s="190"/>
      <c r="BB175" s="190"/>
      <c r="BC175" s="190"/>
      <c r="BD175" s="190"/>
      <c r="BE175" s="190"/>
      <c r="BF175" s="190"/>
      <c r="BG175" s="190"/>
      <c r="BH175" s="190"/>
      <c r="BI175" s="190"/>
      <c r="BJ175" s="190"/>
      <c r="BK175" s="190"/>
      <c r="BL175" s="190"/>
      <c r="BM175" s="190"/>
      <c r="BN175" s="190"/>
      <c r="BO175" s="190"/>
      <c r="BP175" s="190"/>
      <c r="BQ175" s="190"/>
      <c r="BR175" s="190"/>
      <c r="BS175" s="190"/>
      <c r="BT175" s="190"/>
      <c r="BU175" s="190"/>
      <c r="BV175" s="190"/>
      <c r="BW175" s="190"/>
      <c r="BX175" s="190"/>
      <c r="BY175" s="190"/>
      <c r="BZ175" s="190"/>
      <c r="CA175" s="190"/>
      <c r="CB175" s="190"/>
      <c r="CC175" s="190"/>
      <c r="CD175" s="190"/>
      <c r="CE175" s="190"/>
      <c r="CF175" s="190"/>
      <c r="CG175" s="190"/>
      <c r="CH175" s="190"/>
      <c r="CI175" s="190"/>
      <c r="CJ175" s="190"/>
      <c r="CK175" s="190"/>
      <c r="CL175" s="190"/>
      <c r="CM175" s="190"/>
      <c r="CN175" s="190"/>
      <c r="CO175" s="190"/>
      <c r="CP175" s="190"/>
      <c r="CQ175" s="190"/>
      <c r="CR175" s="190"/>
      <c r="CS175" s="190"/>
      <c r="CT175" s="190"/>
      <c r="CU175" s="190"/>
      <c r="CV175" s="190"/>
      <c r="CW175" s="190"/>
      <c r="CX175" s="190"/>
      <c r="CY175" s="190"/>
      <c r="CZ175" s="190"/>
      <c r="DA175" s="190"/>
      <c r="DB175" s="190"/>
      <c r="DC175" s="190"/>
      <c r="DD175" s="190"/>
      <c r="DE175" s="190"/>
      <c r="DF175" s="190"/>
      <c r="DG175" s="190"/>
      <c r="DH175" s="190"/>
      <c r="DI175" s="190"/>
      <c r="DJ175" s="190"/>
      <c r="DK175" s="190"/>
      <c r="DL175" s="190"/>
      <c r="DM175" s="190"/>
      <c r="DN175" s="190"/>
      <c r="DO175" s="190"/>
      <c r="DP175" s="190"/>
      <c r="DQ175" s="190"/>
      <c r="DR175" s="190"/>
      <c r="DS175" s="190"/>
      <c r="DT175" s="190"/>
      <c r="DU175" s="190"/>
      <c r="DV175" s="190"/>
      <c r="DW175" s="190"/>
      <c r="DX175" s="190"/>
      <c r="DY175" s="190"/>
      <c r="DZ175" s="190"/>
      <c r="EA175" s="190"/>
      <c r="EB175" s="190"/>
      <c r="EC175" s="190"/>
      <c r="ED175" s="190"/>
      <c r="EE175" s="190"/>
      <c r="EF175" s="190"/>
      <c r="EG175" s="190"/>
      <c r="EH175" s="190"/>
      <c r="EI175" s="190"/>
      <c r="EJ175" s="190"/>
      <c r="EK175" s="190"/>
      <c r="EL175" s="190"/>
      <c r="EM175" s="190"/>
      <c r="EN175" s="190"/>
    </row>
    <row r="176" spans="1:145" s="154" customFormat="1" ht="21.75" customHeight="1">
      <c r="B176" s="109"/>
      <c r="C176" s="133" t="s">
        <v>353</v>
      </c>
      <c r="D176" s="114" t="s">
        <v>357</v>
      </c>
      <c r="E176" s="589">
        <v>256418.57</v>
      </c>
      <c r="F176" s="589">
        <v>256418.57</v>
      </c>
      <c r="G176" s="393"/>
      <c r="H176" s="392"/>
      <c r="I176" s="310"/>
      <c r="J176" s="311"/>
      <c r="K176" s="311"/>
      <c r="L176" s="311"/>
      <c r="M176" s="51"/>
      <c r="N176" s="404"/>
      <c r="O176" s="406"/>
      <c r="P176" s="299"/>
      <c r="Q176" s="299"/>
      <c r="R176" s="299"/>
      <c r="S176" s="299"/>
      <c r="T176" s="299"/>
      <c r="U176" s="299"/>
      <c r="V176" s="299"/>
      <c r="W176" s="299"/>
      <c r="X176" s="299"/>
      <c r="Y176" s="299"/>
      <c r="Z176" s="299"/>
      <c r="AA176" s="299"/>
      <c r="AB176" s="155"/>
      <c r="AC176" s="155"/>
      <c r="AD176" s="155"/>
      <c r="AE176" s="155"/>
      <c r="AF176" s="155"/>
      <c r="AG176" s="155"/>
      <c r="AH176" s="155"/>
      <c r="AI176" s="155"/>
      <c r="AJ176" s="155"/>
      <c r="AK176" s="155"/>
      <c r="AL176" s="155"/>
      <c r="AM176" s="155"/>
      <c r="AN176" s="155"/>
      <c r="AO176" s="155"/>
      <c r="AP176" s="155"/>
      <c r="AQ176" s="155"/>
      <c r="AR176" s="155"/>
      <c r="AS176" s="155"/>
      <c r="AT176" s="155"/>
      <c r="AU176" s="155"/>
      <c r="AV176" s="155"/>
      <c r="AW176" s="155"/>
      <c r="AX176" s="155"/>
      <c r="AY176" s="155"/>
      <c r="AZ176" s="155"/>
      <c r="BA176" s="155"/>
      <c r="BB176" s="155"/>
      <c r="BC176" s="155"/>
      <c r="BD176" s="155"/>
      <c r="BE176" s="155"/>
      <c r="BF176" s="155"/>
      <c r="BG176" s="155"/>
      <c r="BH176" s="155"/>
      <c r="BI176" s="155"/>
      <c r="BJ176" s="155"/>
      <c r="BK176" s="155"/>
      <c r="BL176" s="155"/>
      <c r="BM176" s="155"/>
      <c r="BN176" s="155"/>
      <c r="BO176" s="155"/>
      <c r="BP176" s="155"/>
      <c r="BQ176" s="155"/>
      <c r="BR176" s="155"/>
      <c r="BS176" s="155"/>
      <c r="BT176" s="155"/>
      <c r="BU176" s="155"/>
      <c r="BV176" s="155"/>
      <c r="BW176" s="155"/>
      <c r="BX176" s="155"/>
      <c r="BY176" s="155"/>
      <c r="BZ176" s="155"/>
      <c r="CA176" s="155"/>
      <c r="CB176" s="155"/>
      <c r="CC176" s="155"/>
      <c r="CD176" s="155"/>
      <c r="CE176" s="155"/>
      <c r="CF176" s="155"/>
      <c r="CG176" s="155"/>
      <c r="CH176" s="155"/>
      <c r="CI176" s="155"/>
      <c r="CJ176" s="155"/>
      <c r="CK176" s="155"/>
      <c r="CL176" s="155"/>
      <c r="CM176" s="155"/>
      <c r="CN176" s="155"/>
      <c r="CO176" s="155"/>
      <c r="CP176" s="155"/>
      <c r="CQ176" s="155"/>
      <c r="CR176" s="155"/>
      <c r="CS176" s="155"/>
      <c r="CT176" s="155"/>
      <c r="CU176" s="155"/>
      <c r="CV176" s="155"/>
      <c r="CW176" s="155"/>
      <c r="CX176" s="155"/>
      <c r="CY176" s="155"/>
      <c r="CZ176" s="155"/>
      <c r="DA176" s="155"/>
      <c r="DB176" s="155"/>
      <c r="DC176" s="155"/>
      <c r="DD176" s="155"/>
      <c r="DE176" s="155"/>
      <c r="DF176" s="155"/>
      <c r="DG176" s="155"/>
      <c r="DH176" s="155"/>
      <c r="DI176" s="155"/>
      <c r="DJ176" s="155"/>
      <c r="DK176" s="155"/>
      <c r="DL176" s="155"/>
      <c r="DM176" s="155"/>
      <c r="DN176" s="155"/>
      <c r="DO176" s="155"/>
      <c r="DP176" s="155"/>
      <c r="DQ176" s="155"/>
      <c r="DR176" s="155"/>
      <c r="DS176" s="155"/>
      <c r="DT176" s="155"/>
      <c r="DU176" s="155"/>
      <c r="DV176" s="155"/>
      <c r="DW176" s="155"/>
      <c r="DX176" s="155"/>
      <c r="DY176" s="155"/>
      <c r="DZ176" s="155"/>
      <c r="EA176" s="155"/>
      <c r="EB176" s="155"/>
      <c r="EC176" s="155"/>
      <c r="ED176" s="155"/>
      <c r="EE176" s="155"/>
      <c r="EF176" s="155"/>
      <c r="EG176" s="155"/>
      <c r="EH176" s="155"/>
      <c r="EI176" s="155"/>
      <c r="EJ176" s="155"/>
      <c r="EK176" s="155"/>
      <c r="EL176" s="155"/>
      <c r="EM176" s="155"/>
      <c r="EN176" s="155"/>
    </row>
    <row r="177" spans="1:144" s="154" customFormat="1" ht="20.25" customHeight="1">
      <c r="B177" s="109"/>
      <c r="C177" s="133" t="s">
        <v>354</v>
      </c>
      <c r="D177" s="114" t="s">
        <v>564</v>
      </c>
      <c r="E177" s="589">
        <v>2157295.04</v>
      </c>
      <c r="F177" s="589">
        <v>2157295.04</v>
      </c>
      <c r="G177" s="397"/>
      <c r="H177" s="392"/>
      <c r="I177" s="310"/>
      <c r="J177" s="311"/>
      <c r="K177" s="311"/>
      <c r="L177" s="311"/>
      <c r="M177" s="51"/>
      <c r="N177" s="404"/>
      <c r="O177" s="406"/>
      <c r="P177" s="299"/>
      <c r="Q177" s="299"/>
      <c r="R177" s="299"/>
      <c r="S177" s="299"/>
      <c r="T177" s="299"/>
      <c r="U177" s="299"/>
      <c r="V177" s="299"/>
      <c r="W177" s="299"/>
      <c r="X177" s="299"/>
      <c r="Y177" s="299"/>
      <c r="Z177" s="299"/>
      <c r="AA177" s="299"/>
      <c r="AB177" s="155"/>
      <c r="AC177" s="155"/>
      <c r="AD177" s="155"/>
      <c r="AE177" s="155"/>
      <c r="AF177" s="155"/>
      <c r="AG177" s="155"/>
      <c r="AH177" s="155"/>
      <c r="AI177" s="155"/>
      <c r="AJ177" s="155"/>
      <c r="AK177" s="155"/>
      <c r="AL177" s="155"/>
      <c r="AM177" s="155"/>
      <c r="AN177" s="155"/>
      <c r="AO177" s="155"/>
      <c r="AP177" s="155"/>
      <c r="AQ177" s="155"/>
      <c r="AR177" s="155"/>
      <c r="AS177" s="155"/>
      <c r="AT177" s="155"/>
      <c r="AU177" s="155"/>
      <c r="AV177" s="155"/>
      <c r="AW177" s="155"/>
      <c r="AX177" s="155"/>
      <c r="AY177" s="155"/>
      <c r="AZ177" s="155"/>
      <c r="BA177" s="155"/>
      <c r="BB177" s="155"/>
      <c r="BC177" s="155"/>
      <c r="BD177" s="155"/>
      <c r="BE177" s="155"/>
      <c r="BF177" s="155"/>
      <c r="BG177" s="155"/>
      <c r="BH177" s="155"/>
      <c r="BI177" s="155"/>
      <c r="BJ177" s="155"/>
      <c r="BK177" s="155"/>
      <c r="BL177" s="155"/>
      <c r="BM177" s="155"/>
      <c r="BN177" s="155"/>
      <c r="BO177" s="155"/>
      <c r="BP177" s="155"/>
      <c r="BQ177" s="155"/>
      <c r="BR177" s="155"/>
      <c r="BS177" s="155"/>
      <c r="BT177" s="155"/>
      <c r="BU177" s="155"/>
      <c r="BV177" s="155"/>
      <c r="BW177" s="155"/>
      <c r="BX177" s="155"/>
      <c r="BY177" s="155"/>
      <c r="BZ177" s="155"/>
      <c r="CA177" s="155"/>
      <c r="CB177" s="155"/>
      <c r="CC177" s="155"/>
      <c r="CD177" s="155"/>
      <c r="CE177" s="155"/>
      <c r="CF177" s="155"/>
      <c r="CG177" s="155"/>
      <c r="CH177" s="155"/>
      <c r="CI177" s="155"/>
      <c r="CJ177" s="155"/>
      <c r="CK177" s="155"/>
      <c r="CL177" s="155"/>
      <c r="CM177" s="155"/>
      <c r="CN177" s="155"/>
      <c r="CO177" s="155"/>
      <c r="CP177" s="155"/>
      <c r="CQ177" s="155"/>
      <c r="CR177" s="155"/>
      <c r="CS177" s="155"/>
      <c r="CT177" s="155"/>
      <c r="CU177" s="155"/>
      <c r="CV177" s="155"/>
      <c r="CW177" s="155"/>
      <c r="CX177" s="155"/>
      <c r="CY177" s="155"/>
      <c r="CZ177" s="155"/>
      <c r="DA177" s="155"/>
      <c r="DB177" s="155"/>
      <c r="DC177" s="155"/>
      <c r="DD177" s="155"/>
      <c r="DE177" s="155"/>
      <c r="DF177" s="155"/>
      <c r="DG177" s="155"/>
      <c r="DH177" s="155"/>
      <c r="DI177" s="155"/>
      <c r="DJ177" s="155"/>
      <c r="DK177" s="155"/>
      <c r="DL177" s="155"/>
      <c r="DM177" s="155"/>
      <c r="DN177" s="155"/>
      <c r="DO177" s="155"/>
      <c r="DP177" s="155"/>
      <c r="DQ177" s="155"/>
      <c r="DR177" s="155"/>
      <c r="DS177" s="155"/>
      <c r="DT177" s="155"/>
      <c r="DU177" s="155"/>
      <c r="DV177" s="155"/>
      <c r="DW177" s="155"/>
      <c r="DX177" s="155"/>
      <c r="DY177" s="155"/>
      <c r="DZ177" s="155"/>
      <c r="EA177" s="155"/>
      <c r="EB177" s="155"/>
      <c r="EC177" s="155"/>
      <c r="ED177" s="155"/>
      <c r="EE177" s="155"/>
      <c r="EF177" s="155"/>
      <c r="EG177" s="155"/>
      <c r="EH177" s="155"/>
      <c r="EI177" s="155"/>
      <c r="EJ177" s="155"/>
      <c r="EK177" s="155"/>
      <c r="EL177" s="155"/>
      <c r="EM177" s="155"/>
      <c r="EN177" s="155"/>
    </row>
    <row r="178" spans="1:144" s="154" customFormat="1" ht="30.75" customHeight="1">
      <c r="B178" s="109"/>
      <c r="C178" s="133" t="s">
        <v>355</v>
      </c>
      <c r="D178" s="114" t="s">
        <v>565</v>
      </c>
      <c r="E178" s="589">
        <v>4656976.32</v>
      </c>
      <c r="F178" s="589">
        <v>4656975.5999999996</v>
      </c>
      <c r="G178" s="588"/>
      <c r="H178" s="343"/>
      <c r="I178" s="792"/>
      <c r="J178" s="793"/>
      <c r="K178" s="793"/>
      <c r="L178" s="793"/>
      <c r="M178" s="51"/>
      <c r="N178" s="405"/>
      <c r="O178" s="407"/>
      <c r="P178" s="299"/>
      <c r="Q178" s="299"/>
      <c r="R178" s="299"/>
      <c r="S178" s="299"/>
      <c r="T178" s="299"/>
      <c r="U178" s="299"/>
      <c r="V178" s="299"/>
      <c r="W178" s="299"/>
      <c r="X178" s="299"/>
      <c r="Y178" s="299"/>
      <c r="Z178" s="299"/>
      <c r="AA178" s="299"/>
      <c r="AB178" s="155"/>
      <c r="AC178" s="155"/>
      <c r="AD178" s="155"/>
      <c r="AE178" s="155"/>
      <c r="AF178" s="155"/>
      <c r="AG178" s="155"/>
      <c r="AH178" s="155"/>
      <c r="AI178" s="155"/>
      <c r="AJ178" s="155"/>
      <c r="AK178" s="155"/>
      <c r="AL178" s="155"/>
      <c r="AM178" s="155"/>
      <c r="AN178" s="155"/>
      <c r="AO178" s="155"/>
      <c r="AP178" s="155"/>
      <c r="AQ178" s="155"/>
      <c r="AR178" s="155"/>
      <c r="AS178" s="155"/>
      <c r="AT178" s="155"/>
      <c r="AU178" s="155"/>
      <c r="AV178" s="155"/>
      <c r="AW178" s="155"/>
      <c r="AX178" s="155"/>
      <c r="AY178" s="155"/>
      <c r="AZ178" s="155"/>
      <c r="BA178" s="155"/>
      <c r="BB178" s="155"/>
      <c r="BC178" s="155"/>
      <c r="BD178" s="155"/>
      <c r="BE178" s="155"/>
      <c r="BF178" s="155"/>
      <c r="BG178" s="155"/>
      <c r="BH178" s="155"/>
      <c r="BI178" s="155"/>
      <c r="BJ178" s="155"/>
      <c r="BK178" s="155"/>
      <c r="BL178" s="155"/>
      <c r="BM178" s="155"/>
      <c r="BN178" s="155"/>
      <c r="BO178" s="155"/>
      <c r="BP178" s="155"/>
      <c r="BQ178" s="155"/>
      <c r="BR178" s="155"/>
      <c r="BS178" s="155"/>
      <c r="BT178" s="155"/>
      <c r="BU178" s="155"/>
      <c r="BV178" s="155"/>
      <c r="BW178" s="155"/>
      <c r="BX178" s="155"/>
      <c r="BY178" s="155"/>
      <c r="BZ178" s="155"/>
      <c r="CA178" s="155"/>
      <c r="CB178" s="155"/>
      <c r="CC178" s="155"/>
      <c r="CD178" s="155"/>
      <c r="CE178" s="155"/>
      <c r="CF178" s="155"/>
      <c r="CG178" s="155"/>
      <c r="CH178" s="155"/>
      <c r="CI178" s="155"/>
      <c r="CJ178" s="155"/>
      <c r="CK178" s="155"/>
      <c r="CL178" s="155"/>
      <c r="CM178" s="155"/>
      <c r="CN178" s="155"/>
      <c r="CO178" s="155"/>
      <c r="CP178" s="155"/>
      <c r="CQ178" s="155"/>
      <c r="CR178" s="155"/>
      <c r="CS178" s="155"/>
      <c r="CT178" s="155"/>
      <c r="CU178" s="155"/>
      <c r="CV178" s="155"/>
      <c r="CW178" s="155"/>
      <c r="CX178" s="155"/>
      <c r="CY178" s="155"/>
      <c r="CZ178" s="155"/>
      <c r="DA178" s="155"/>
      <c r="DB178" s="155"/>
      <c r="DC178" s="155"/>
      <c r="DD178" s="155"/>
      <c r="DE178" s="155"/>
      <c r="DF178" s="155"/>
      <c r="DG178" s="155"/>
      <c r="DH178" s="155"/>
      <c r="DI178" s="155"/>
      <c r="DJ178" s="155"/>
      <c r="DK178" s="155"/>
      <c r="DL178" s="155"/>
      <c r="DM178" s="155"/>
      <c r="DN178" s="155"/>
      <c r="DO178" s="155"/>
      <c r="DP178" s="155"/>
      <c r="DQ178" s="155"/>
      <c r="DR178" s="155"/>
      <c r="DS178" s="155"/>
      <c r="DT178" s="155"/>
      <c r="DU178" s="155"/>
      <c r="DV178" s="155"/>
      <c r="DW178" s="155"/>
      <c r="DX178" s="155"/>
      <c r="DY178" s="155"/>
      <c r="DZ178" s="155"/>
      <c r="EA178" s="155"/>
      <c r="EB178" s="155"/>
      <c r="EC178" s="155"/>
      <c r="ED178" s="155"/>
      <c r="EE178" s="155"/>
      <c r="EF178" s="155"/>
      <c r="EG178" s="155"/>
      <c r="EH178" s="155"/>
      <c r="EI178" s="155"/>
      <c r="EJ178" s="155"/>
      <c r="EK178" s="155"/>
      <c r="EL178" s="155"/>
      <c r="EM178" s="155"/>
      <c r="EN178" s="155"/>
    </row>
    <row r="179" spans="1:144" s="154" customFormat="1" ht="22.5" customHeight="1">
      <c r="B179" s="109"/>
      <c r="C179" s="133" t="s">
        <v>356</v>
      </c>
      <c r="D179" s="114" t="s">
        <v>359</v>
      </c>
      <c r="E179" s="395">
        <v>0</v>
      </c>
      <c r="F179" s="395">
        <v>0</v>
      </c>
      <c r="G179" s="313"/>
      <c r="H179" s="343"/>
      <c r="I179" s="792"/>
      <c r="J179" s="793"/>
      <c r="K179" s="793"/>
      <c r="L179" s="793"/>
      <c r="M179" s="51"/>
      <c r="N179" s="405"/>
      <c r="O179" s="407"/>
      <c r="P179" s="298"/>
      <c r="Q179" s="298"/>
      <c r="R179" s="298"/>
      <c r="S179" s="298"/>
      <c r="T179" s="298"/>
      <c r="U179" s="298"/>
      <c r="V179" s="298"/>
      <c r="W179" s="298"/>
      <c r="X179" s="299"/>
      <c r="Y179" s="299"/>
      <c r="Z179" s="299"/>
      <c r="AA179" s="299"/>
      <c r="AB179" s="155"/>
      <c r="AC179" s="155"/>
      <c r="AD179" s="155"/>
      <c r="AE179" s="155"/>
      <c r="AF179" s="155"/>
      <c r="AG179" s="155"/>
      <c r="AH179" s="155"/>
      <c r="AI179" s="155"/>
      <c r="AJ179" s="155"/>
      <c r="AK179" s="155"/>
      <c r="AL179" s="155"/>
      <c r="AM179" s="155"/>
      <c r="AN179" s="155"/>
      <c r="AO179" s="155"/>
      <c r="AP179" s="155"/>
      <c r="AQ179" s="155"/>
      <c r="AR179" s="155"/>
      <c r="AS179" s="155"/>
      <c r="AT179" s="155"/>
      <c r="AU179" s="155"/>
      <c r="AV179" s="155"/>
      <c r="AW179" s="155"/>
      <c r="AX179" s="155"/>
      <c r="AY179" s="155"/>
      <c r="AZ179" s="155"/>
      <c r="BA179" s="155"/>
      <c r="BB179" s="155"/>
      <c r="BC179" s="155"/>
      <c r="BD179" s="155"/>
      <c r="BE179" s="155"/>
      <c r="BF179" s="155"/>
      <c r="BG179" s="155"/>
      <c r="BH179" s="155"/>
      <c r="BI179" s="155"/>
      <c r="BJ179" s="155"/>
      <c r="BK179" s="155"/>
      <c r="BL179" s="155"/>
      <c r="BM179" s="155"/>
      <c r="BN179" s="155"/>
      <c r="BO179" s="155"/>
      <c r="BP179" s="155"/>
      <c r="BQ179" s="155"/>
      <c r="BR179" s="155"/>
      <c r="BS179" s="155"/>
      <c r="BT179" s="155"/>
      <c r="BU179" s="155"/>
      <c r="BV179" s="155"/>
      <c r="BW179" s="155"/>
      <c r="BX179" s="155"/>
      <c r="BY179" s="155"/>
      <c r="BZ179" s="155"/>
      <c r="CA179" s="155"/>
      <c r="CB179" s="155"/>
      <c r="CC179" s="155"/>
      <c r="CD179" s="155"/>
      <c r="CE179" s="155"/>
      <c r="CF179" s="155"/>
      <c r="CG179" s="155"/>
      <c r="CH179" s="155"/>
      <c r="CI179" s="155"/>
      <c r="CJ179" s="155"/>
      <c r="CK179" s="155"/>
      <c r="CL179" s="155"/>
      <c r="CM179" s="155"/>
      <c r="CN179" s="155"/>
      <c r="CO179" s="155"/>
      <c r="CP179" s="155"/>
      <c r="CQ179" s="155"/>
      <c r="CR179" s="155"/>
      <c r="CS179" s="155"/>
      <c r="CT179" s="155"/>
      <c r="CU179" s="155"/>
      <c r="CV179" s="155"/>
      <c r="CW179" s="155"/>
      <c r="CX179" s="155"/>
      <c r="CY179" s="155"/>
      <c r="CZ179" s="155"/>
      <c r="DA179" s="155"/>
      <c r="DB179" s="155"/>
      <c r="DC179" s="155"/>
      <c r="DD179" s="155"/>
      <c r="DE179" s="155"/>
      <c r="DF179" s="155"/>
      <c r="DG179" s="155"/>
      <c r="DH179" s="155"/>
      <c r="DI179" s="155"/>
      <c r="DJ179" s="155"/>
      <c r="DK179" s="155"/>
      <c r="DL179" s="155"/>
      <c r="DM179" s="155"/>
      <c r="DN179" s="155"/>
      <c r="DO179" s="155"/>
      <c r="DP179" s="155"/>
      <c r="DQ179" s="155"/>
      <c r="DR179" s="155"/>
      <c r="DS179" s="155"/>
      <c r="DT179" s="155"/>
      <c r="DU179" s="155"/>
      <c r="DV179" s="155"/>
      <c r="DW179" s="155"/>
      <c r="DX179" s="155"/>
      <c r="DY179" s="155"/>
      <c r="DZ179" s="155"/>
      <c r="EA179" s="155"/>
      <c r="EB179" s="155"/>
      <c r="EC179" s="155"/>
      <c r="ED179" s="155"/>
      <c r="EE179" s="155"/>
      <c r="EF179" s="155"/>
      <c r="EG179" s="155"/>
      <c r="EH179" s="155"/>
      <c r="EI179" s="155"/>
      <c r="EJ179" s="155"/>
      <c r="EK179" s="155"/>
      <c r="EL179" s="155"/>
      <c r="EM179" s="155"/>
      <c r="EN179" s="155"/>
    </row>
    <row r="180" spans="1:144" s="1" customFormat="1" ht="49.5" customHeight="1">
      <c r="A180" s="50"/>
      <c r="B180" s="152"/>
      <c r="C180" s="818" t="s">
        <v>645</v>
      </c>
      <c r="D180" s="819"/>
      <c r="E180" s="819"/>
      <c r="F180" s="819"/>
      <c r="G180" s="819"/>
      <c r="H180" s="819"/>
      <c r="I180" s="819"/>
      <c r="J180" s="819"/>
      <c r="K180" s="819"/>
      <c r="L180" s="819"/>
      <c r="M180" s="827"/>
      <c r="N180" s="828"/>
      <c r="O180" s="234"/>
      <c r="P180" s="298"/>
      <c r="Q180" s="298"/>
      <c r="R180" s="298"/>
      <c r="S180" s="298"/>
      <c r="T180" s="298"/>
      <c r="U180" s="298"/>
      <c r="V180" s="298"/>
      <c r="W180" s="298"/>
      <c r="X180" s="298"/>
      <c r="Y180" s="298"/>
      <c r="Z180" s="298"/>
      <c r="AA180" s="298"/>
      <c r="AB180" s="104"/>
      <c r="AC180" s="104"/>
      <c r="AD180" s="104"/>
      <c r="AE180" s="104"/>
      <c r="AF180" s="104"/>
      <c r="AG180" s="104"/>
      <c r="AH180" s="104"/>
      <c r="AI180" s="104"/>
      <c r="AJ180" s="104"/>
      <c r="AK180" s="104"/>
      <c r="AL180" s="104"/>
      <c r="AM180" s="104"/>
      <c r="AN180" s="104"/>
      <c r="AO180" s="104"/>
      <c r="AP180" s="104"/>
      <c r="AQ180" s="104"/>
      <c r="AR180" s="104"/>
      <c r="AS180" s="104"/>
      <c r="AT180" s="104"/>
      <c r="AU180" s="104"/>
      <c r="AV180" s="104"/>
      <c r="AW180" s="104"/>
      <c r="AX180" s="104"/>
      <c r="AY180" s="104"/>
      <c r="AZ180" s="104"/>
      <c r="BA180" s="104"/>
      <c r="BB180" s="104"/>
      <c r="BC180" s="104"/>
      <c r="BD180" s="104"/>
      <c r="BE180" s="104"/>
      <c r="BF180" s="104"/>
      <c r="BG180" s="104"/>
      <c r="BH180" s="104"/>
      <c r="BI180" s="104"/>
      <c r="BJ180" s="104"/>
      <c r="BK180" s="104"/>
      <c r="BL180" s="104"/>
      <c r="BM180" s="104"/>
      <c r="BN180" s="104"/>
      <c r="BO180" s="104"/>
      <c r="BP180" s="104"/>
      <c r="BQ180" s="104"/>
      <c r="BR180" s="104"/>
      <c r="BS180" s="104"/>
      <c r="BT180" s="104"/>
      <c r="BU180" s="104"/>
      <c r="BV180" s="104"/>
      <c r="BW180" s="104"/>
      <c r="BX180" s="104"/>
      <c r="BY180" s="104"/>
      <c r="BZ180" s="104"/>
      <c r="CA180" s="104"/>
      <c r="CB180" s="104"/>
      <c r="CC180" s="104"/>
      <c r="CD180" s="104"/>
      <c r="CE180" s="104"/>
      <c r="CF180" s="104"/>
      <c r="CG180" s="104"/>
      <c r="CH180" s="104"/>
      <c r="CI180" s="104"/>
      <c r="CJ180" s="104"/>
      <c r="CK180" s="104"/>
      <c r="CL180" s="104"/>
      <c r="CM180" s="104"/>
      <c r="CN180" s="104"/>
      <c r="CO180" s="104"/>
      <c r="CP180" s="104"/>
      <c r="CQ180" s="104"/>
      <c r="CR180" s="104"/>
      <c r="CS180" s="104"/>
      <c r="CT180" s="104"/>
      <c r="CU180" s="104"/>
      <c r="CV180" s="104"/>
      <c r="CW180" s="104"/>
      <c r="CX180" s="104"/>
      <c r="CY180" s="104"/>
      <c r="CZ180" s="104"/>
      <c r="DA180" s="104"/>
      <c r="DB180" s="104"/>
      <c r="DC180" s="104"/>
      <c r="DD180" s="104"/>
      <c r="DE180" s="104"/>
      <c r="DF180" s="104"/>
      <c r="DG180" s="104"/>
      <c r="DH180" s="104"/>
      <c r="DI180" s="104"/>
      <c r="DJ180" s="104"/>
      <c r="DK180" s="104"/>
      <c r="DL180" s="104"/>
      <c r="DM180" s="104"/>
      <c r="DN180" s="104"/>
      <c r="DO180" s="104"/>
      <c r="DP180" s="104"/>
      <c r="DQ180" s="104"/>
      <c r="DR180" s="104"/>
      <c r="DS180" s="104"/>
      <c r="DT180" s="104"/>
      <c r="DU180" s="104"/>
      <c r="DV180" s="104"/>
      <c r="DW180" s="104"/>
      <c r="DX180" s="104"/>
      <c r="DY180" s="104"/>
      <c r="DZ180" s="104"/>
      <c r="EA180" s="104"/>
      <c r="EB180" s="104"/>
      <c r="EC180" s="104"/>
      <c r="ED180" s="104"/>
      <c r="EE180" s="104"/>
      <c r="EF180" s="104"/>
      <c r="EG180" s="104"/>
      <c r="EH180" s="104"/>
      <c r="EI180" s="104"/>
      <c r="EJ180" s="104"/>
      <c r="EK180" s="104"/>
      <c r="EL180" s="104"/>
      <c r="EM180" s="104"/>
      <c r="EN180" s="104"/>
    </row>
    <row r="181" spans="1:144" ht="37.5" customHeight="1">
      <c r="B181" s="94" t="s">
        <v>62</v>
      </c>
      <c r="C181" s="783" t="s">
        <v>450</v>
      </c>
      <c r="D181" s="784"/>
      <c r="E181" s="784"/>
      <c r="F181" s="784"/>
      <c r="G181" s="784"/>
      <c r="H181" s="784"/>
      <c r="I181" s="784"/>
      <c r="J181" s="784"/>
      <c r="K181" s="784"/>
      <c r="L181" s="784"/>
      <c r="M181" s="784"/>
      <c r="N181" s="785"/>
    </row>
    <row r="182" spans="1:144" s="50" customFormat="1" ht="48.75" customHeight="1">
      <c r="B182" s="194"/>
      <c r="C182" s="786" t="s">
        <v>228</v>
      </c>
      <c r="D182" s="787"/>
      <c r="E182" s="787"/>
      <c r="F182" s="787"/>
      <c r="G182" s="787"/>
      <c r="H182" s="787"/>
      <c r="I182" s="787"/>
      <c r="J182" s="787"/>
      <c r="K182" s="787"/>
      <c r="L182" s="787"/>
      <c r="M182" s="787"/>
      <c r="N182" s="788"/>
      <c r="O182" s="232"/>
      <c r="P182" s="298"/>
      <c r="Q182" s="298"/>
      <c r="R182" s="298"/>
      <c r="S182" s="298"/>
      <c r="T182" s="298"/>
      <c r="U182" s="298"/>
      <c r="V182" s="298"/>
      <c r="W182" s="298"/>
      <c r="X182" s="298"/>
      <c r="Y182" s="298"/>
      <c r="Z182" s="298"/>
      <c r="AA182" s="298"/>
      <c r="AB182" s="104"/>
      <c r="AC182" s="104"/>
      <c r="AD182" s="104"/>
      <c r="AE182" s="104"/>
      <c r="AF182" s="104"/>
      <c r="AG182" s="104"/>
      <c r="AH182" s="104"/>
      <c r="AI182" s="104"/>
      <c r="AJ182" s="104"/>
      <c r="AK182" s="104"/>
      <c r="AL182" s="104"/>
      <c r="AM182" s="104"/>
      <c r="AN182" s="104"/>
      <c r="AO182" s="104"/>
      <c r="AP182" s="104"/>
      <c r="AQ182" s="104"/>
      <c r="AR182" s="104"/>
      <c r="AS182" s="104"/>
      <c r="AT182" s="104"/>
      <c r="AU182" s="104"/>
      <c r="AV182" s="104"/>
      <c r="AW182" s="104"/>
      <c r="AX182" s="104"/>
      <c r="AY182" s="104"/>
      <c r="AZ182" s="104"/>
      <c r="BA182" s="104"/>
      <c r="BB182" s="104"/>
      <c r="BC182" s="104"/>
      <c r="BD182" s="104"/>
      <c r="BE182" s="104"/>
      <c r="BF182" s="104"/>
      <c r="BG182" s="104"/>
      <c r="BH182" s="104"/>
      <c r="BI182" s="104"/>
      <c r="BJ182" s="104"/>
      <c r="BK182" s="104"/>
      <c r="BL182" s="104"/>
      <c r="BM182" s="104"/>
      <c r="BN182" s="104"/>
      <c r="BO182" s="104"/>
      <c r="BP182" s="104"/>
      <c r="BQ182" s="104"/>
      <c r="BR182" s="104"/>
      <c r="BS182" s="104"/>
      <c r="BT182" s="104"/>
      <c r="BU182" s="104"/>
      <c r="BV182" s="104"/>
      <c r="BW182" s="104"/>
      <c r="BX182" s="104"/>
      <c r="BY182" s="104"/>
      <c r="BZ182" s="104"/>
      <c r="CA182" s="104"/>
      <c r="CB182" s="104"/>
      <c r="CC182" s="104"/>
      <c r="CD182" s="104"/>
      <c r="CE182" s="104"/>
      <c r="CF182" s="104"/>
      <c r="CG182" s="104"/>
      <c r="CH182" s="104"/>
      <c r="CI182" s="104"/>
      <c r="CJ182" s="104"/>
      <c r="CK182" s="104"/>
      <c r="CL182" s="104"/>
      <c r="CM182" s="104"/>
      <c r="CN182" s="104"/>
      <c r="CO182" s="104"/>
      <c r="CP182" s="104"/>
      <c r="CQ182" s="104"/>
      <c r="CR182" s="104"/>
      <c r="CS182" s="104"/>
      <c r="CT182" s="104"/>
      <c r="CU182" s="104"/>
      <c r="CV182" s="104"/>
      <c r="CW182" s="104"/>
      <c r="CX182" s="104"/>
      <c r="CY182" s="104"/>
      <c r="CZ182" s="104"/>
      <c r="DA182" s="104"/>
      <c r="DB182" s="104"/>
      <c r="DC182" s="104"/>
      <c r="DD182" s="104"/>
      <c r="DE182" s="104"/>
      <c r="DF182" s="104"/>
      <c r="DG182" s="104"/>
      <c r="DH182" s="104"/>
      <c r="DI182" s="104"/>
      <c r="DJ182" s="104"/>
      <c r="DK182" s="104"/>
      <c r="DL182" s="104"/>
      <c r="DM182" s="104"/>
      <c r="DN182" s="104"/>
      <c r="DO182" s="104"/>
      <c r="DP182" s="104"/>
      <c r="DQ182" s="104"/>
      <c r="DR182" s="104"/>
      <c r="DS182" s="104"/>
      <c r="DT182" s="104"/>
      <c r="DU182" s="104"/>
      <c r="DV182" s="104"/>
      <c r="DW182" s="104"/>
      <c r="DX182" s="104"/>
      <c r="DY182" s="104"/>
      <c r="DZ182" s="104"/>
      <c r="EA182" s="104"/>
      <c r="EB182" s="104"/>
      <c r="EC182" s="104"/>
      <c r="ED182" s="104"/>
      <c r="EE182" s="104"/>
      <c r="EF182" s="104"/>
      <c r="EG182" s="104"/>
      <c r="EH182" s="104"/>
      <c r="EI182" s="104"/>
      <c r="EJ182" s="104"/>
      <c r="EK182" s="104"/>
      <c r="EL182" s="104"/>
      <c r="EM182" s="104"/>
      <c r="EN182" s="104"/>
    </row>
    <row r="183" spans="1:144" s="50" customFormat="1" ht="48.75" customHeight="1">
      <c r="B183" s="194"/>
      <c r="C183" s="786" t="s">
        <v>229</v>
      </c>
      <c r="D183" s="787"/>
      <c r="E183" s="787"/>
      <c r="F183" s="787"/>
      <c r="G183" s="787"/>
      <c r="H183" s="787"/>
      <c r="I183" s="787"/>
      <c r="J183" s="787"/>
      <c r="K183" s="787"/>
      <c r="L183" s="787"/>
      <c r="M183" s="787"/>
      <c r="N183" s="788"/>
      <c r="O183" s="232"/>
      <c r="P183" s="298"/>
      <c r="Q183" s="298"/>
      <c r="R183" s="298"/>
      <c r="S183" s="298"/>
      <c r="T183" s="298"/>
      <c r="U183" s="298"/>
      <c r="V183" s="298"/>
      <c r="W183" s="298"/>
      <c r="X183" s="298"/>
      <c r="Y183" s="298"/>
      <c r="Z183" s="298"/>
      <c r="AA183" s="298"/>
      <c r="AB183" s="104"/>
      <c r="AC183" s="104"/>
      <c r="AD183" s="104"/>
      <c r="AE183" s="104"/>
      <c r="AF183" s="104"/>
      <c r="AG183" s="104"/>
      <c r="AH183" s="104"/>
      <c r="AI183" s="104"/>
      <c r="AJ183" s="104"/>
      <c r="AK183" s="104"/>
      <c r="AL183" s="104"/>
      <c r="AM183" s="104"/>
      <c r="AN183" s="104"/>
      <c r="AO183" s="104"/>
      <c r="AP183" s="104"/>
      <c r="AQ183" s="104"/>
      <c r="AR183" s="104"/>
      <c r="AS183" s="104"/>
      <c r="AT183" s="104"/>
      <c r="AU183" s="104"/>
      <c r="AV183" s="104"/>
      <c r="AW183" s="104"/>
      <c r="AX183" s="104"/>
      <c r="AY183" s="104"/>
      <c r="AZ183" s="104"/>
      <c r="BA183" s="104"/>
      <c r="BB183" s="104"/>
      <c r="BC183" s="104"/>
      <c r="BD183" s="104"/>
      <c r="BE183" s="104"/>
      <c r="BF183" s="104"/>
      <c r="BG183" s="104"/>
      <c r="BH183" s="104"/>
      <c r="BI183" s="104"/>
      <c r="BJ183" s="104"/>
      <c r="BK183" s="104"/>
      <c r="BL183" s="104"/>
      <c r="BM183" s="104"/>
      <c r="BN183" s="104"/>
      <c r="BO183" s="104"/>
      <c r="BP183" s="104"/>
      <c r="BQ183" s="104"/>
      <c r="BR183" s="104"/>
      <c r="BS183" s="104"/>
      <c r="BT183" s="104"/>
      <c r="BU183" s="104"/>
      <c r="BV183" s="104"/>
      <c r="BW183" s="104"/>
      <c r="BX183" s="104"/>
      <c r="BY183" s="104"/>
      <c r="BZ183" s="104"/>
      <c r="CA183" s="104"/>
      <c r="CB183" s="104"/>
      <c r="CC183" s="104"/>
      <c r="CD183" s="104"/>
      <c r="CE183" s="104"/>
      <c r="CF183" s="104"/>
      <c r="CG183" s="104"/>
      <c r="CH183" s="104"/>
      <c r="CI183" s="104"/>
      <c r="CJ183" s="104"/>
      <c r="CK183" s="104"/>
      <c r="CL183" s="104"/>
      <c r="CM183" s="104"/>
      <c r="CN183" s="104"/>
      <c r="CO183" s="104"/>
      <c r="CP183" s="104"/>
      <c r="CQ183" s="104"/>
      <c r="CR183" s="104"/>
      <c r="CS183" s="104"/>
      <c r="CT183" s="104"/>
      <c r="CU183" s="104"/>
      <c r="CV183" s="104"/>
      <c r="CW183" s="104"/>
      <c r="CX183" s="104"/>
      <c r="CY183" s="104"/>
      <c r="CZ183" s="104"/>
      <c r="DA183" s="104"/>
      <c r="DB183" s="104"/>
      <c r="DC183" s="104"/>
      <c r="DD183" s="104"/>
      <c r="DE183" s="104"/>
      <c r="DF183" s="104"/>
      <c r="DG183" s="104"/>
      <c r="DH183" s="104"/>
      <c r="DI183" s="104"/>
      <c r="DJ183" s="104"/>
      <c r="DK183" s="104"/>
      <c r="DL183" s="104"/>
      <c r="DM183" s="104"/>
      <c r="DN183" s="104"/>
      <c r="DO183" s="104"/>
      <c r="DP183" s="104"/>
      <c r="DQ183" s="104"/>
      <c r="DR183" s="104"/>
      <c r="DS183" s="104"/>
      <c r="DT183" s="104"/>
      <c r="DU183" s="104"/>
      <c r="DV183" s="104"/>
      <c r="DW183" s="104"/>
      <c r="DX183" s="104"/>
      <c r="DY183" s="104"/>
      <c r="DZ183" s="104"/>
      <c r="EA183" s="104"/>
      <c r="EB183" s="104"/>
      <c r="EC183" s="104"/>
      <c r="ED183" s="104"/>
      <c r="EE183" s="104"/>
      <c r="EF183" s="104"/>
      <c r="EG183" s="104"/>
      <c r="EH183" s="104"/>
      <c r="EI183" s="104"/>
      <c r="EJ183" s="104"/>
      <c r="EK183" s="104"/>
      <c r="EL183" s="104"/>
      <c r="EM183" s="104"/>
      <c r="EN183" s="104"/>
    </row>
    <row r="184" spans="1:144" s="50" customFormat="1" ht="22.5" customHeight="1">
      <c r="B184" s="194"/>
      <c r="C184" s="786" t="s">
        <v>153</v>
      </c>
      <c r="D184" s="787"/>
      <c r="E184" s="787"/>
      <c r="F184" s="787"/>
      <c r="G184" s="787"/>
      <c r="H184" s="787"/>
      <c r="I184" s="787"/>
      <c r="J184" s="787"/>
      <c r="K184" s="787"/>
      <c r="L184" s="787"/>
      <c r="M184" s="787"/>
      <c r="N184" s="788"/>
      <c r="O184" s="232"/>
      <c r="P184" s="298"/>
      <c r="Q184" s="298"/>
      <c r="R184" s="298"/>
      <c r="S184" s="298"/>
      <c r="T184" s="298"/>
      <c r="U184" s="298"/>
      <c r="V184" s="298"/>
      <c r="W184" s="298"/>
      <c r="X184" s="298"/>
      <c r="Y184" s="298"/>
      <c r="Z184" s="298"/>
      <c r="AA184" s="298"/>
      <c r="AB184" s="104"/>
      <c r="AC184" s="104"/>
      <c r="AD184" s="104"/>
      <c r="AE184" s="104"/>
      <c r="AF184" s="104"/>
      <c r="AG184" s="104"/>
      <c r="AH184" s="104"/>
      <c r="AI184" s="104"/>
      <c r="AJ184" s="104"/>
      <c r="AK184" s="104"/>
      <c r="AL184" s="104"/>
      <c r="AM184" s="104"/>
      <c r="AN184" s="104"/>
      <c r="AO184" s="104"/>
      <c r="AP184" s="104"/>
      <c r="AQ184" s="104"/>
      <c r="AR184" s="104"/>
      <c r="AS184" s="104"/>
      <c r="AT184" s="104"/>
      <c r="AU184" s="104"/>
      <c r="AV184" s="104"/>
      <c r="AW184" s="104"/>
      <c r="AX184" s="104"/>
      <c r="AY184" s="104"/>
      <c r="AZ184" s="104"/>
      <c r="BA184" s="104"/>
      <c r="BB184" s="104"/>
      <c r="BC184" s="104"/>
      <c r="BD184" s="104"/>
      <c r="BE184" s="104"/>
      <c r="BF184" s="104"/>
      <c r="BG184" s="104"/>
      <c r="BH184" s="104"/>
      <c r="BI184" s="104"/>
      <c r="BJ184" s="104"/>
      <c r="BK184" s="104"/>
      <c r="BL184" s="104"/>
      <c r="BM184" s="104"/>
      <c r="BN184" s="104"/>
      <c r="BO184" s="104"/>
      <c r="BP184" s="104"/>
      <c r="BQ184" s="104"/>
      <c r="BR184" s="104"/>
      <c r="BS184" s="104"/>
      <c r="BT184" s="104"/>
      <c r="BU184" s="104"/>
      <c r="BV184" s="104"/>
      <c r="BW184" s="104"/>
      <c r="BX184" s="104"/>
      <c r="BY184" s="104"/>
      <c r="BZ184" s="104"/>
      <c r="CA184" s="104"/>
      <c r="CB184" s="104"/>
      <c r="CC184" s="104"/>
      <c r="CD184" s="104"/>
      <c r="CE184" s="104"/>
      <c r="CF184" s="104"/>
      <c r="CG184" s="104"/>
      <c r="CH184" s="104"/>
      <c r="CI184" s="104"/>
      <c r="CJ184" s="104"/>
      <c r="CK184" s="104"/>
      <c r="CL184" s="104"/>
      <c r="CM184" s="104"/>
      <c r="CN184" s="104"/>
      <c r="CO184" s="104"/>
      <c r="CP184" s="104"/>
      <c r="CQ184" s="104"/>
      <c r="CR184" s="104"/>
      <c r="CS184" s="104"/>
      <c r="CT184" s="104"/>
      <c r="CU184" s="104"/>
      <c r="CV184" s="104"/>
      <c r="CW184" s="104"/>
      <c r="CX184" s="104"/>
      <c r="CY184" s="104"/>
      <c r="CZ184" s="104"/>
      <c r="DA184" s="104"/>
      <c r="DB184" s="104"/>
      <c r="DC184" s="104"/>
      <c r="DD184" s="104"/>
      <c r="DE184" s="104"/>
      <c r="DF184" s="104"/>
      <c r="DG184" s="104"/>
      <c r="DH184" s="104"/>
      <c r="DI184" s="104"/>
      <c r="DJ184" s="104"/>
      <c r="DK184" s="104"/>
      <c r="DL184" s="104"/>
      <c r="DM184" s="104"/>
      <c r="DN184" s="104"/>
      <c r="DO184" s="104"/>
      <c r="DP184" s="104"/>
      <c r="DQ184" s="104"/>
      <c r="DR184" s="104"/>
      <c r="DS184" s="104"/>
      <c r="DT184" s="104"/>
      <c r="DU184" s="104"/>
      <c r="DV184" s="104"/>
      <c r="DW184" s="104"/>
      <c r="DX184" s="104"/>
      <c r="DY184" s="104"/>
      <c r="DZ184" s="104"/>
      <c r="EA184" s="104"/>
      <c r="EB184" s="104"/>
      <c r="EC184" s="104"/>
      <c r="ED184" s="104"/>
      <c r="EE184" s="104"/>
      <c r="EF184" s="104"/>
      <c r="EG184" s="104"/>
      <c r="EH184" s="104"/>
      <c r="EI184" s="104"/>
      <c r="EJ184" s="104"/>
      <c r="EK184" s="104"/>
      <c r="EL184" s="104"/>
      <c r="EM184" s="104"/>
      <c r="EN184" s="104"/>
    </row>
    <row r="185" spans="1:144" s="50" customFormat="1" ht="27.75" customHeight="1">
      <c r="B185" s="194"/>
      <c r="C185" s="786" t="s">
        <v>154</v>
      </c>
      <c r="D185" s="787"/>
      <c r="E185" s="787"/>
      <c r="F185" s="787"/>
      <c r="G185" s="787"/>
      <c r="H185" s="787"/>
      <c r="I185" s="787"/>
      <c r="J185" s="787"/>
      <c r="K185" s="787"/>
      <c r="L185" s="787"/>
      <c r="M185" s="787"/>
      <c r="N185" s="788"/>
      <c r="O185" s="232"/>
      <c r="P185" s="298"/>
      <c r="Q185" s="298"/>
      <c r="R185" s="298"/>
      <c r="S185" s="298"/>
      <c r="T185" s="298"/>
      <c r="U185" s="298"/>
      <c r="V185" s="298"/>
      <c r="W185" s="298"/>
      <c r="X185" s="298"/>
      <c r="Y185" s="298"/>
      <c r="Z185" s="298"/>
      <c r="AA185" s="298"/>
      <c r="AB185" s="104"/>
      <c r="AC185" s="104"/>
      <c r="AD185" s="104"/>
      <c r="AE185" s="104"/>
      <c r="AF185" s="104"/>
      <c r="AG185" s="104"/>
      <c r="AH185" s="104"/>
      <c r="AI185" s="104"/>
      <c r="AJ185" s="104"/>
      <c r="AK185" s="104"/>
      <c r="AL185" s="104"/>
      <c r="AM185" s="104"/>
      <c r="AN185" s="104"/>
      <c r="AO185" s="104"/>
      <c r="AP185" s="104"/>
      <c r="AQ185" s="104"/>
      <c r="AR185" s="104"/>
      <c r="AS185" s="104"/>
      <c r="AT185" s="104"/>
      <c r="AU185" s="104"/>
      <c r="AV185" s="104"/>
      <c r="AW185" s="104"/>
      <c r="AX185" s="104"/>
      <c r="AY185" s="104"/>
      <c r="AZ185" s="104"/>
      <c r="BA185" s="104"/>
      <c r="BB185" s="104"/>
      <c r="BC185" s="104"/>
      <c r="BD185" s="104"/>
      <c r="BE185" s="104"/>
      <c r="BF185" s="104"/>
      <c r="BG185" s="104"/>
      <c r="BH185" s="104"/>
      <c r="BI185" s="104"/>
      <c r="BJ185" s="104"/>
      <c r="BK185" s="104"/>
      <c r="BL185" s="104"/>
      <c r="BM185" s="104"/>
      <c r="BN185" s="104"/>
      <c r="BO185" s="104"/>
      <c r="BP185" s="104"/>
      <c r="BQ185" s="104"/>
      <c r="BR185" s="104"/>
      <c r="BS185" s="104"/>
      <c r="BT185" s="104"/>
      <c r="BU185" s="104"/>
      <c r="BV185" s="104"/>
      <c r="BW185" s="104"/>
      <c r="BX185" s="104"/>
      <c r="BY185" s="104"/>
      <c r="BZ185" s="104"/>
      <c r="CA185" s="104"/>
      <c r="CB185" s="104"/>
      <c r="CC185" s="104"/>
      <c r="CD185" s="104"/>
      <c r="CE185" s="104"/>
      <c r="CF185" s="104"/>
      <c r="CG185" s="104"/>
      <c r="CH185" s="104"/>
      <c r="CI185" s="104"/>
      <c r="CJ185" s="104"/>
      <c r="CK185" s="104"/>
      <c r="CL185" s="104"/>
      <c r="CM185" s="104"/>
      <c r="CN185" s="104"/>
      <c r="CO185" s="104"/>
      <c r="CP185" s="104"/>
      <c r="CQ185" s="104"/>
      <c r="CR185" s="104"/>
      <c r="CS185" s="104"/>
      <c r="CT185" s="104"/>
      <c r="CU185" s="104"/>
      <c r="CV185" s="104"/>
      <c r="CW185" s="104"/>
      <c r="CX185" s="104"/>
      <c r="CY185" s="104"/>
      <c r="CZ185" s="104"/>
      <c r="DA185" s="104"/>
      <c r="DB185" s="104"/>
      <c r="DC185" s="104"/>
      <c r="DD185" s="104"/>
      <c r="DE185" s="104"/>
      <c r="DF185" s="104"/>
      <c r="DG185" s="104"/>
      <c r="DH185" s="104"/>
      <c r="DI185" s="104"/>
      <c r="DJ185" s="104"/>
      <c r="DK185" s="104"/>
      <c r="DL185" s="104"/>
      <c r="DM185" s="104"/>
      <c r="DN185" s="104"/>
      <c r="DO185" s="104"/>
      <c r="DP185" s="104"/>
      <c r="DQ185" s="104"/>
      <c r="DR185" s="104"/>
      <c r="DS185" s="104"/>
      <c r="DT185" s="104"/>
      <c r="DU185" s="104"/>
      <c r="DV185" s="104"/>
      <c r="DW185" s="104"/>
      <c r="DX185" s="104"/>
      <c r="DY185" s="104"/>
      <c r="DZ185" s="104"/>
      <c r="EA185" s="104"/>
      <c r="EB185" s="104"/>
      <c r="EC185" s="104"/>
      <c r="ED185" s="104"/>
      <c r="EE185" s="104"/>
      <c r="EF185" s="104"/>
      <c r="EG185" s="104"/>
      <c r="EH185" s="104"/>
      <c r="EI185" s="104"/>
      <c r="EJ185" s="104"/>
      <c r="EK185" s="104"/>
      <c r="EL185" s="104"/>
      <c r="EM185" s="104"/>
      <c r="EN185" s="104"/>
    </row>
    <row r="186" spans="1:144" s="50" customFormat="1" ht="24.75" customHeight="1">
      <c r="B186" s="194"/>
      <c r="C186" s="835" t="s">
        <v>155</v>
      </c>
      <c r="D186" s="836"/>
      <c r="E186" s="836"/>
      <c r="F186" s="836"/>
      <c r="G186" s="836"/>
      <c r="H186" s="836"/>
      <c r="I186" s="836"/>
      <c r="J186" s="836"/>
      <c r="K186" s="836"/>
      <c r="L186" s="836"/>
      <c r="M186" s="836"/>
      <c r="N186" s="837"/>
      <c r="O186" s="232"/>
      <c r="P186" s="298"/>
      <c r="Q186" s="298"/>
      <c r="R186" s="298"/>
      <c r="S186" s="298"/>
      <c r="T186" s="298"/>
      <c r="U186" s="298"/>
      <c r="V186" s="298"/>
      <c r="W186" s="298"/>
      <c r="X186" s="298"/>
      <c r="Y186" s="298"/>
      <c r="Z186" s="298"/>
      <c r="AA186" s="298"/>
      <c r="AB186" s="104"/>
      <c r="AC186" s="104"/>
      <c r="AD186" s="104"/>
      <c r="AE186" s="104"/>
      <c r="AF186" s="104"/>
      <c r="AG186" s="104"/>
      <c r="AH186" s="104"/>
      <c r="AI186" s="104"/>
      <c r="AJ186" s="104"/>
      <c r="AK186" s="104"/>
      <c r="AL186" s="104"/>
      <c r="AM186" s="104"/>
      <c r="AN186" s="104"/>
      <c r="AO186" s="104"/>
      <c r="AP186" s="104"/>
      <c r="AQ186" s="104"/>
      <c r="AR186" s="104"/>
      <c r="AS186" s="104"/>
      <c r="AT186" s="104"/>
      <c r="AU186" s="104"/>
      <c r="AV186" s="104"/>
      <c r="AW186" s="104"/>
      <c r="AX186" s="104"/>
      <c r="AY186" s="104"/>
      <c r="AZ186" s="104"/>
      <c r="BA186" s="104"/>
      <c r="BB186" s="104"/>
      <c r="BC186" s="104"/>
      <c r="BD186" s="104"/>
      <c r="BE186" s="104"/>
      <c r="BF186" s="104"/>
      <c r="BG186" s="104"/>
      <c r="BH186" s="104"/>
      <c r="BI186" s="104"/>
      <c r="BJ186" s="104"/>
      <c r="BK186" s="104"/>
      <c r="BL186" s="104"/>
      <c r="BM186" s="104"/>
      <c r="BN186" s="104"/>
      <c r="BO186" s="104"/>
      <c r="BP186" s="104"/>
      <c r="BQ186" s="104"/>
      <c r="BR186" s="104"/>
      <c r="BS186" s="104"/>
      <c r="BT186" s="104"/>
      <c r="BU186" s="104"/>
      <c r="BV186" s="104"/>
      <c r="BW186" s="104"/>
      <c r="BX186" s="104"/>
      <c r="BY186" s="104"/>
      <c r="BZ186" s="104"/>
      <c r="CA186" s="104"/>
      <c r="CB186" s="104"/>
      <c r="CC186" s="104"/>
      <c r="CD186" s="104"/>
      <c r="CE186" s="104"/>
      <c r="CF186" s="104"/>
      <c r="CG186" s="104"/>
      <c r="CH186" s="104"/>
      <c r="CI186" s="104"/>
      <c r="CJ186" s="104"/>
      <c r="CK186" s="104"/>
      <c r="CL186" s="104"/>
      <c r="CM186" s="104"/>
      <c r="CN186" s="104"/>
      <c r="CO186" s="104"/>
      <c r="CP186" s="104"/>
      <c r="CQ186" s="104"/>
      <c r="CR186" s="104"/>
      <c r="CS186" s="104"/>
      <c r="CT186" s="104"/>
      <c r="CU186" s="104"/>
      <c r="CV186" s="104"/>
      <c r="CW186" s="104"/>
      <c r="CX186" s="104"/>
      <c r="CY186" s="104"/>
      <c r="CZ186" s="104"/>
      <c r="DA186" s="104"/>
      <c r="DB186" s="104"/>
      <c r="DC186" s="104"/>
      <c r="DD186" s="104"/>
      <c r="DE186" s="104"/>
      <c r="DF186" s="104"/>
      <c r="DG186" s="104"/>
      <c r="DH186" s="104"/>
      <c r="DI186" s="104"/>
      <c r="DJ186" s="104"/>
      <c r="DK186" s="104"/>
      <c r="DL186" s="104"/>
      <c r="DM186" s="104"/>
      <c r="DN186" s="104"/>
      <c r="DO186" s="104"/>
      <c r="DP186" s="104"/>
      <c r="DQ186" s="104"/>
      <c r="DR186" s="104"/>
      <c r="DS186" s="104"/>
      <c r="DT186" s="104"/>
      <c r="DU186" s="104"/>
      <c r="DV186" s="104"/>
      <c r="DW186" s="104"/>
      <c r="DX186" s="104"/>
      <c r="DY186" s="104"/>
      <c r="DZ186" s="104"/>
      <c r="EA186" s="104"/>
      <c r="EB186" s="104"/>
      <c r="EC186" s="104"/>
      <c r="ED186" s="104"/>
      <c r="EE186" s="104"/>
      <c r="EF186" s="104"/>
      <c r="EG186" s="104"/>
      <c r="EH186" s="104"/>
      <c r="EI186" s="104"/>
      <c r="EJ186" s="104"/>
      <c r="EK186" s="104"/>
      <c r="EL186" s="104"/>
      <c r="EM186" s="104"/>
      <c r="EN186" s="104"/>
    </row>
    <row r="187" spans="1:144" s="50" customFormat="1" ht="24.75" customHeight="1">
      <c r="B187" s="194"/>
      <c r="C187" s="786" t="s">
        <v>230</v>
      </c>
      <c r="D187" s="787"/>
      <c r="E187" s="787"/>
      <c r="F187" s="787"/>
      <c r="G187" s="787"/>
      <c r="H187" s="787"/>
      <c r="I187" s="787"/>
      <c r="J187" s="787"/>
      <c r="K187" s="787"/>
      <c r="L187" s="787"/>
      <c r="M187" s="787"/>
      <c r="N187" s="788"/>
      <c r="O187" s="232"/>
      <c r="P187" s="298"/>
      <c r="Q187" s="298"/>
      <c r="R187" s="298"/>
      <c r="S187" s="298"/>
      <c r="T187" s="298"/>
      <c r="U187" s="298"/>
      <c r="V187" s="298"/>
      <c r="W187" s="298"/>
      <c r="X187" s="298"/>
      <c r="Y187" s="298"/>
      <c r="Z187" s="298"/>
      <c r="AA187" s="298"/>
      <c r="AB187" s="104"/>
      <c r="AC187" s="104"/>
      <c r="AD187" s="104"/>
      <c r="AE187" s="104"/>
      <c r="AF187" s="104"/>
      <c r="AG187" s="104"/>
      <c r="AH187" s="104"/>
      <c r="AI187" s="104"/>
      <c r="AJ187" s="104"/>
      <c r="AK187" s="104"/>
      <c r="AL187" s="104"/>
      <c r="AM187" s="104"/>
      <c r="AN187" s="104"/>
      <c r="AO187" s="104"/>
      <c r="AP187" s="104"/>
      <c r="AQ187" s="104"/>
      <c r="AR187" s="104"/>
      <c r="AS187" s="104"/>
      <c r="AT187" s="104"/>
      <c r="AU187" s="104"/>
      <c r="AV187" s="104"/>
      <c r="AW187" s="104"/>
      <c r="AX187" s="104"/>
      <c r="AY187" s="104"/>
      <c r="AZ187" s="104"/>
      <c r="BA187" s="104"/>
      <c r="BB187" s="104"/>
      <c r="BC187" s="104"/>
      <c r="BD187" s="104"/>
      <c r="BE187" s="104"/>
      <c r="BF187" s="104"/>
      <c r="BG187" s="104"/>
      <c r="BH187" s="104"/>
      <c r="BI187" s="104"/>
      <c r="BJ187" s="104"/>
      <c r="BK187" s="104"/>
      <c r="BL187" s="104"/>
      <c r="BM187" s="104"/>
      <c r="BN187" s="104"/>
      <c r="BO187" s="104"/>
      <c r="BP187" s="104"/>
      <c r="BQ187" s="104"/>
      <c r="BR187" s="104"/>
      <c r="BS187" s="104"/>
      <c r="BT187" s="104"/>
      <c r="BU187" s="104"/>
      <c r="BV187" s="104"/>
      <c r="BW187" s="104"/>
      <c r="BX187" s="104"/>
      <c r="BY187" s="104"/>
      <c r="BZ187" s="104"/>
      <c r="CA187" s="104"/>
      <c r="CB187" s="104"/>
      <c r="CC187" s="104"/>
      <c r="CD187" s="104"/>
      <c r="CE187" s="104"/>
      <c r="CF187" s="104"/>
      <c r="CG187" s="104"/>
      <c r="CH187" s="104"/>
      <c r="CI187" s="104"/>
      <c r="CJ187" s="104"/>
      <c r="CK187" s="104"/>
      <c r="CL187" s="104"/>
      <c r="CM187" s="104"/>
      <c r="CN187" s="104"/>
      <c r="CO187" s="104"/>
      <c r="CP187" s="104"/>
      <c r="CQ187" s="104"/>
      <c r="CR187" s="104"/>
      <c r="CS187" s="104"/>
      <c r="CT187" s="104"/>
      <c r="CU187" s="104"/>
      <c r="CV187" s="104"/>
      <c r="CW187" s="104"/>
      <c r="CX187" s="104"/>
      <c r="CY187" s="104"/>
      <c r="CZ187" s="104"/>
      <c r="DA187" s="104"/>
      <c r="DB187" s="104"/>
      <c r="DC187" s="104"/>
      <c r="DD187" s="104"/>
      <c r="DE187" s="104"/>
      <c r="DF187" s="104"/>
      <c r="DG187" s="104"/>
      <c r="DH187" s="104"/>
      <c r="DI187" s="104"/>
      <c r="DJ187" s="104"/>
      <c r="DK187" s="104"/>
      <c r="DL187" s="104"/>
      <c r="DM187" s="104"/>
      <c r="DN187" s="104"/>
      <c r="DO187" s="104"/>
      <c r="DP187" s="104"/>
      <c r="DQ187" s="104"/>
      <c r="DR187" s="104"/>
      <c r="DS187" s="104"/>
      <c r="DT187" s="104"/>
      <c r="DU187" s="104"/>
      <c r="DV187" s="104"/>
      <c r="DW187" s="104"/>
      <c r="DX187" s="104"/>
      <c r="DY187" s="104"/>
      <c r="DZ187" s="104"/>
      <c r="EA187" s="104"/>
      <c r="EB187" s="104"/>
      <c r="EC187" s="104"/>
      <c r="ED187" s="104"/>
      <c r="EE187" s="104"/>
      <c r="EF187" s="104"/>
      <c r="EG187" s="104"/>
      <c r="EH187" s="104"/>
      <c r="EI187" s="104"/>
      <c r="EJ187" s="104"/>
      <c r="EK187" s="104"/>
      <c r="EL187" s="104"/>
      <c r="EM187" s="104"/>
      <c r="EN187" s="104"/>
    </row>
    <row r="188" spans="1:144" s="113" customFormat="1" ht="35.25" customHeight="1">
      <c r="A188" s="50"/>
      <c r="B188" s="257" t="s">
        <v>258</v>
      </c>
      <c r="C188" s="740" t="s">
        <v>452</v>
      </c>
      <c r="D188" s="741"/>
      <c r="E188" s="741"/>
      <c r="F188" s="741"/>
      <c r="G188" s="741"/>
      <c r="H188" s="741"/>
      <c r="I188" s="741"/>
      <c r="J188" s="741"/>
      <c r="K188" s="741"/>
      <c r="L188" s="741"/>
      <c r="M188" s="741"/>
      <c r="N188" s="365"/>
      <c r="O188" s="232"/>
      <c r="P188" s="298"/>
      <c r="Q188" s="298"/>
      <c r="R188" s="298"/>
      <c r="S188" s="298"/>
      <c r="T188" s="298"/>
      <c r="U188" s="298"/>
      <c r="V188" s="298"/>
      <c r="W188" s="298"/>
      <c r="X188" s="298"/>
      <c r="Y188" s="298"/>
      <c r="Z188" s="298"/>
      <c r="AA188" s="298"/>
      <c r="AB188" s="104"/>
      <c r="AC188" s="104"/>
      <c r="AD188" s="104"/>
      <c r="AE188" s="104"/>
      <c r="AF188" s="104"/>
      <c r="AG188" s="104"/>
      <c r="AH188" s="104"/>
      <c r="AI188" s="104"/>
      <c r="AJ188" s="104"/>
      <c r="AK188" s="104"/>
      <c r="AL188" s="104"/>
      <c r="AM188" s="104"/>
      <c r="AN188" s="104"/>
      <c r="AO188" s="104"/>
      <c r="AP188" s="104"/>
      <c r="AQ188" s="104"/>
      <c r="AR188" s="104"/>
      <c r="AS188" s="104"/>
      <c r="AT188" s="104"/>
      <c r="AU188" s="104"/>
      <c r="AV188" s="104"/>
      <c r="AW188" s="104"/>
      <c r="AX188" s="104"/>
      <c r="AY188" s="104"/>
      <c r="AZ188" s="104"/>
      <c r="BA188" s="104"/>
      <c r="BB188" s="104"/>
      <c r="BC188" s="104"/>
      <c r="BD188" s="104"/>
      <c r="BE188" s="104"/>
      <c r="BF188" s="104"/>
      <c r="BG188" s="104"/>
      <c r="BH188" s="104"/>
      <c r="BI188" s="104"/>
      <c r="BJ188" s="104"/>
      <c r="BK188" s="104"/>
      <c r="BL188" s="104"/>
      <c r="BM188" s="104"/>
      <c r="BN188" s="104"/>
      <c r="BO188" s="104"/>
      <c r="BP188" s="104"/>
      <c r="BQ188" s="104"/>
      <c r="BR188" s="104"/>
      <c r="BS188" s="104"/>
      <c r="BT188" s="104"/>
      <c r="BU188" s="104"/>
      <c r="BV188" s="104"/>
      <c r="BW188" s="104"/>
      <c r="BX188" s="104"/>
      <c r="BY188" s="104"/>
      <c r="BZ188" s="104"/>
      <c r="CA188" s="104"/>
      <c r="CB188" s="104"/>
      <c r="CC188" s="104"/>
      <c r="CD188" s="104"/>
      <c r="CE188" s="104"/>
      <c r="CF188" s="104"/>
      <c r="CG188" s="104"/>
      <c r="CH188" s="104"/>
      <c r="CI188" s="104"/>
      <c r="CJ188" s="104"/>
      <c r="CK188" s="104"/>
      <c r="CL188" s="104"/>
      <c r="CM188" s="104"/>
      <c r="CN188" s="104"/>
      <c r="CO188" s="104"/>
      <c r="CP188" s="104"/>
      <c r="CQ188" s="104"/>
      <c r="CR188" s="104"/>
      <c r="CS188" s="104"/>
      <c r="CT188" s="104"/>
      <c r="CU188" s="104"/>
      <c r="CV188" s="104"/>
      <c r="CW188" s="104"/>
      <c r="CX188" s="104"/>
      <c r="CY188" s="104"/>
      <c r="CZ188" s="104"/>
      <c r="DA188" s="104"/>
      <c r="DB188" s="104"/>
      <c r="DC188" s="104"/>
      <c r="DD188" s="104"/>
      <c r="DE188" s="104"/>
      <c r="DF188" s="104"/>
      <c r="DG188" s="104"/>
      <c r="DH188" s="104"/>
      <c r="DI188" s="104"/>
      <c r="DJ188" s="104"/>
      <c r="DK188" s="104"/>
      <c r="DL188" s="104"/>
      <c r="DM188" s="104"/>
      <c r="DN188" s="104"/>
      <c r="DO188" s="104"/>
      <c r="DP188" s="104"/>
      <c r="DQ188" s="104"/>
      <c r="DR188" s="104"/>
      <c r="DS188" s="104"/>
      <c r="DT188" s="104"/>
      <c r="DU188" s="104"/>
      <c r="DV188" s="104"/>
      <c r="DW188" s="104"/>
      <c r="DX188" s="104"/>
      <c r="DY188" s="104"/>
      <c r="DZ188" s="104"/>
      <c r="EA188" s="104"/>
      <c r="EB188" s="104"/>
      <c r="EC188" s="104"/>
      <c r="ED188" s="104"/>
      <c r="EE188" s="104"/>
      <c r="EF188" s="104"/>
      <c r="EG188" s="104"/>
      <c r="EH188" s="104"/>
      <c r="EI188" s="104"/>
      <c r="EJ188" s="104"/>
      <c r="EK188" s="104"/>
      <c r="EL188" s="104"/>
      <c r="EM188" s="104"/>
      <c r="EN188" s="104"/>
    </row>
    <row r="189" spans="1:144" s="149" customFormat="1" ht="67.5" customHeight="1">
      <c r="A189" s="50"/>
      <c r="B189" s="7"/>
      <c r="C189" s="746" t="s">
        <v>231</v>
      </c>
      <c r="D189" s="747"/>
      <c r="E189" s="747"/>
      <c r="F189" s="747"/>
      <c r="G189" s="747"/>
      <c r="H189" s="747"/>
      <c r="I189" s="747"/>
      <c r="J189" s="747"/>
      <c r="K189" s="747"/>
      <c r="L189" s="747"/>
      <c r="M189" s="747"/>
      <c r="N189" s="748"/>
      <c r="O189" s="232"/>
      <c r="P189" s="298"/>
      <c r="Q189" s="298"/>
      <c r="R189" s="298"/>
      <c r="S189" s="298"/>
      <c r="T189" s="298"/>
      <c r="U189" s="298"/>
      <c r="V189" s="298"/>
      <c r="W189" s="298"/>
      <c r="X189" s="298"/>
      <c r="Y189" s="298"/>
      <c r="Z189" s="298"/>
      <c r="AA189" s="298"/>
      <c r="AB189" s="104"/>
      <c r="AC189" s="104"/>
      <c r="AD189" s="104"/>
      <c r="AE189" s="104"/>
      <c r="AF189" s="104"/>
      <c r="AG189" s="104"/>
      <c r="AH189" s="104"/>
      <c r="AI189" s="104"/>
      <c r="AJ189" s="104"/>
      <c r="AK189" s="104"/>
      <c r="AL189" s="104"/>
      <c r="AM189" s="104"/>
      <c r="AN189" s="104"/>
      <c r="AO189" s="104"/>
      <c r="AP189" s="104"/>
      <c r="AQ189" s="104"/>
      <c r="AR189" s="104"/>
      <c r="AS189" s="104"/>
      <c r="AT189" s="104"/>
      <c r="AU189" s="104"/>
      <c r="AV189" s="104"/>
      <c r="AW189" s="104"/>
      <c r="AX189" s="104"/>
      <c r="AY189" s="104"/>
      <c r="AZ189" s="104"/>
      <c r="BA189" s="104"/>
      <c r="BB189" s="104"/>
      <c r="BC189" s="104"/>
      <c r="BD189" s="104"/>
      <c r="BE189" s="104"/>
      <c r="BF189" s="104"/>
      <c r="BG189" s="104"/>
      <c r="BH189" s="104"/>
      <c r="BI189" s="104"/>
      <c r="BJ189" s="104"/>
      <c r="BK189" s="104"/>
      <c r="BL189" s="104"/>
      <c r="BM189" s="104"/>
      <c r="BN189" s="104"/>
      <c r="BO189" s="104"/>
      <c r="BP189" s="104"/>
      <c r="BQ189" s="104"/>
      <c r="BR189" s="104"/>
      <c r="BS189" s="104"/>
      <c r="BT189" s="104"/>
      <c r="BU189" s="104"/>
      <c r="BV189" s="104"/>
      <c r="BW189" s="104"/>
      <c r="BX189" s="104"/>
      <c r="BY189" s="104"/>
      <c r="BZ189" s="104"/>
      <c r="CA189" s="104"/>
      <c r="CB189" s="104"/>
      <c r="CC189" s="104"/>
      <c r="CD189" s="104"/>
      <c r="CE189" s="104"/>
      <c r="CF189" s="104"/>
      <c r="CG189" s="104"/>
      <c r="CH189" s="104"/>
      <c r="CI189" s="104"/>
      <c r="CJ189" s="104"/>
      <c r="CK189" s="104"/>
      <c r="CL189" s="104"/>
      <c r="CM189" s="104"/>
      <c r="CN189" s="104"/>
      <c r="CO189" s="104"/>
      <c r="CP189" s="104"/>
      <c r="CQ189" s="104"/>
      <c r="CR189" s="104"/>
      <c r="CS189" s="104"/>
      <c r="CT189" s="104"/>
      <c r="CU189" s="104"/>
      <c r="CV189" s="104"/>
      <c r="CW189" s="104"/>
      <c r="CX189" s="104"/>
      <c r="CY189" s="104"/>
      <c r="CZ189" s="104"/>
      <c r="DA189" s="104"/>
      <c r="DB189" s="104"/>
      <c r="DC189" s="104"/>
      <c r="DD189" s="104"/>
      <c r="DE189" s="104"/>
      <c r="DF189" s="104"/>
      <c r="DG189" s="104"/>
      <c r="DH189" s="104"/>
      <c r="DI189" s="104"/>
      <c r="DJ189" s="104"/>
      <c r="DK189" s="104"/>
      <c r="DL189" s="104"/>
      <c r="DM189" s="104"/>
      <c r="DN189" s="104"/>
      <c r="DO189" s="104"/>
      <c r="DP189" s="104"/>
      <c r="DQ189" s="104"/>
      <c r="DR189" s="104"/>
      <c r="DS189" s="104"/>
      <c r="DT189" s="104"/>
      <c r="DU189" s="104"/>
      <c r="DV189" s="104"/>
      <c r="DW189" s="104"/>
      <c r="DX189" s="104"/>
      <c r="DY189" s="104"/>
      <c r="DZ189" s="104"/>
      <c r="EA189" s="104"/>
      <c r="EB189" s="104"/>
      <c r="EC189" s="104"/>
      <c r="ED189" s="104"/>
      <c r="EE189" s="104"/>
      <c r="EF189" s="104"/>
      <c r="EG189" s="104"/>
      <c r="EH189" s="104"/>
      <c r="EI189" s="104"/>
      <c r="EJ189" s="104"/>
      <c r="EK189" s="104"/>
      <c r="EL189" s="104"/>
      <c r="EM189" s="104"/>
      <c r="EN189" s="104"/>
    </row>
    <row r="190" spans="1:144" s="149" customFormat="1" ht="35.25" customHeight="1">
      <c r="A190" s="50"/>
      <c r="B190" s="7"/>
      <c r="C190" s="746" t="s">
        <v>232</v>
      </c>
      <c r="D190" s="747"/>
      <c r="E190" s="747"/>
      <c r="F190" s="747"/>
      <c r="G190" s="747"/>
      <c r="H190" s="747"/>
      <c r="I190" s="747"/>
      <c r="J190" s="747"/>
      <c r="K190" s="747"/>
      <c r="L190" s="747"/>
      <c r="M190" s="747"/>
      <c r="N190" s="748"/>
      <c r="O190" s="232"/>
      <c r="P190" s="298"/>
      <c r="Q190" s="298"/>
      <c r="R190" s="298"/>
      <c r="S190" s="298"/>
      <c r="T190" s="298"/>
      <c r="U190" s="298"/>
      <c r="V190" s="298"/>
      <c r="W190" s="298"/>
      <c r="X190" s="298"/>
      <c r="Y190" s="298"/>
      <c r="Z190" s="298"/>
      <c r="AA190" s="298"/>
      <c r="AB190" s="104"/>
      <c r="AC190" s="104"/>
      <c r="AD190" s="104"/>
      <c r="AE190" s="104"/>
      <c r="AF190" s="104"/>
      <c r="AG190" s="104"/>
      <c r="AH190" s="104"/>
      <c r="AI190" s="104"/>
      <c r="AJ190" s="104"/>
      <c r="AK190" s="104"/>
      <c r="AL190" s="104"/>
      <c r="AM190" s="104"/>
      <c r="AN190" s="104"/>
      <c r="AO190" s="104"/>
      <c r="AP190" s="104"/>
      <c r="AQ190" s="104"/>
      <c r="AR190" s="104"/>
      <c r="AS190" s="104"/>
      <c r="AT190" s="104"/>
      <c r="AU190" s="104"/>
      <c r="AV190" s="104"/>
      <c r="AW190" s="104"/>
      <c r="AX190" s="104"/>
      <c r="AY190" s="104"/>
      <c r="AZ190" s="104"/>
      <c r="BA190" s="104"/>
      <c r="BB190" s="104"/>
      <c r="BC190" s="104"/>
      <c r="BD190" s="104"/>
      <c r="BE190" s="104"/>
      <c r="BF190" s="104"/>
      <c r="BG190" s="104"/>
      <c r="BH190" s="104"/>
      <c r="BI190" s="104"/>
      <c r="BJ190" s="104"/>
      <c r="BK190" s="104"/>
      <c r="BL190" s="104"/>
      <c r="BM190" s="104"/>
      <c r="BN190" s="104"/>
      <c r="BO190" s="104"/>
      <c r="BP190" s="104"/>
      <c r="BQ190" s="104"/>
      <c r="BR190" s="104"/>
      <c r="BS190" s="104"/>
      <c r="BT190" s="104"/>
      <c r="BU190" s="104"/>
      <c r="BV190" s="104"/>
      <c r="BW190" s="104"/>
      <c r="BX190" s="104"/>
      <c r="BY190" s="104"/>
      <c r="BZ190" s="104"/>
      <c r="CA190" s="104"/>
      <c r="CB190" s="104"/>
      <c r="CC190" s="104"/>
      <c r="CD190" s="104"/>
      <c r="CE190" s="104"/>
      <c r="CF190" s="104"/>
      <c r="CG190" s="104"/>
      <c r="CH190" s="104"/>
      <c r="CI190" s="104"/>
      <c r="CJ190" s="104"/>
      <c r="CK190" s="104"/>
      <c r="CL190" s="104"/>
      <c r="CM190" s="104"/>
      <c r="CN190" s="104"/>
      <c r="CO190" s="104"/>
      <c r="CP190" s="104"/>
      <c r="CQ190" s="104"/>
      <c r="CR190" s="104"/>
      <c r="CS190" s="104"/>
      <c r="CT190" s="104"/>
      <c r="CU190" s="104"/>
      <c r="CV190" s="104"/>
      <c r="CW190" s="104"/>
      <c r="CX190" s="104"/>
      <c r="CY190" s="104"/>
      <c r="CZ190" s="104"/>
      <c r="DA190" s="104"/>
      <c r="DB190" s="104"/>
      <c r="DC190" s="104"/>
      <c r="DD190" s="104"/>
      <c r="DE190" s="104"/>
      <c r="DF190" s="104"/>
      <c r="DG190" s="104"/>
      <c r="DH190" s="104"/>
      <c r="DI190" s="104"/>
      <c r="DJ190" s="104"/>
      <c r="DK190" s="104"/>
      <c r="DL190" s="104"/>
      <c r="DM190" s="104"/>
      <c r="DN190" s="104"/>
      <c r="DO190" s="104"/>
      <c r="DP190" s="104"/>
      <c r="DQ190" s="104"/>
      <c r="DR190" s="104"/>
      <c r="DS190" s="104"/>
      <c r="DT190" s="104"/>
      <c r="DU190" s="104"/>
      <c r="DV190" s="104"/>
      <c r="DW190" s="104"/>
      <c r="DX190" s="104"/>
      <c r="DY190" s="104"/>
      <c r="DZ190" s="104"/>
      <c r="EA190" s="104"/>
      <c r="EB190" s="104"/>
      <c r="EC190" s="104"/>
      <c r="ED190" s="104"/>
      <c r="EE190" s="104"/>
      <c r="EF190" s="104"/>
      <c r="EG190" s="104"/>
      <c r="EH190" s="104"/>
      <c r="EI190" s="104"/>
      <c r="EJ190" s="104"/>
      <c r="EK190" s="104"/>
      <c r="EL190" s="104"/>
      <c r="EM190" s="104"/>
      <c r="EN190" s="104"/>
    </row>
    <row r="191" spans="1:144" s="12" customFormat="1" ht="115.5" customHeight="1">
      <c r="A191" s="98"/>
      <c r="B191" s="8" t="s">
        <v>259</v>
      </c>
      <c r="C191" s="285" t="s">
        <v>503</v>
      </c>
      <c r="D191" s="8"/>
      <c r="E191" s="473">
        <v>583403</v>
      </c>
      <c r="F191" s="473">
        <v>532681.88</v>
      </c>
      <c r="G191" s="284">
        <f t="shared" ref="G191:G197" si="24">(F191/E191)*100</f>
        <v>91.30598917043622</v>
      </c>
      <c r="H191" s="315">
        <f t="shared" ref="H191:H198" si="25">G191/100</f>
        <v>0.91305989170436219</v>
      </c>
      <c r="I191" s="197" t="s">
        <v>152</v>
      </c>
      <c r="J191" s="10" t="s">
        <v>14</v>
      </c>
      <c r="K191" s="640">
        <v>10</v>
      </c>
      <c r="L191" s="640">
        <v>10</v>
      </c>
      <c r="M191" s="11">
        <f t="shared" ref="M191:M197" si="26">L191/K191*100</f>
        <v>100</v>
      </c>
      <c r="N191" s="312">
        <f t="shared" ref="N191:N198" si="27">M191/100</f>
        <v>1</v>
      </c>
      <c r="O191" s="233"/>
      <c r="P191" s="274"/>
      <c r="Q191" s="274"/>
      <c r="R191" s="274"/>
      <c r="S191" s="274"/>
      <c r="T191" s="274"/>
      <c r="U191" s="274"/>
      <c r="V191" s="274"/>
      <c r="W191" s="274"/>
      <c r="X191" s="274"/>
      <c r="Y191" s="274"/>
      <c r="Z191" s="274"/>
      <c r="AA191" s="274"/>
      <c r="AB191" s="107"/>
      <c r="AC191" s="107"/>
      <c r="AD191" s="107"/>
      <c r="AE191" s="107"/>
      <c r="AF191" s="107"/>
      <c r="AG191" s="107"/>
      <c r="AH191" s="107"/>
      <c r="AI191" s="107"/>
      <c r="AJ191" s="107"/>
      <c r="AK191" s="107"/>
      <c r="AL191" s="107"/>
      <c r="AM191" s="107"/>
      <c r="AN191" s="107"/>
      <c r="AO191" s="107"/>
      <c r="AP191" s="107"/>
      <c r="AQ191" s="107"/>
      <c r="AR191" s="107"/>
      <c r="AS191" s="107"/>
      <c r="AT191" s="107"/>
      <c r="AU191" s="107"/>
      <c r="AV191" s="107"/>
      <c r="AW191" s="107"/>
      <c r="AX191" s="107"/>
      <c r="AY191" s="107"/>
      <c r="AZ191" s="107"/>
      <c r="BA191" s="107"/>
      <c r="BB191" s="107"/>
      <c r="BC191" s="107"/>
      <c r="BD191" s="107"/>
      <c r="BE191" s="107"/>
      <c r="BF191" s="107"/>
      <c r="BG191" s="107"/>
      <c r="BH191" s="107"/>
      <c r="BI191" s="107"/>
      <c r="BJ191" s="107"/>
      <c r="BK191" s="107"/>
      <c r="BL191" s="107"/>
      <c r="BM191" s="107"/>
      <c r="BN191" s="107"/>
      <c r="BO191" s="107"/>
      <c r="BP191" s="107"/>
      <c r="BQ191" s="107"/>
      <c r="BR191" s="107"/>
      <c r="BS191" s="107"/>
      <c r="BT191" s="107"/>
      <c r="BU191" s="107"/>
      <c r="BV191" s="107"/>
      <c r="BW191" s="107"/>
      <c r="BX191" s="107"/>
      <c r="BY191" s="107"/>
      <c r="BZ191" s="107"/>
      <c r="CA191" s="107"/>
      <c r="CB191" s="107"/>
      <c r="CC191" s="107"/>
      <c r="CD191" s="107"/>
      <c r="CE191" s="107"/>
      <c r="CF191" s="107"/>
      <c r="CG191" s="107"/>
      <c r="CH191" s="107"/>
      <c r="CI191" s="107"/>
      <c r="CJ191" s="107"/>
      <c r="CK191" s="107"/>
      <c r="CL191" s="107"/>
      <c r="CM191" s="107"/>
      <c r="CN191" s="107"/>
      <c r="CO191" s="107"/>
      <c r="CP191" s="107"/>
      <c r="CQ191" s="107"/>
      <c r="CR191" s="107"/>
      <c r="CS191" s="107"/>
      <c r="CT191" s="107"/>
      <c r="CU191" s="107"/>
      <c r="CV191" s="107"/>
      <c r="CW191" s="107"/>
      <c r="CX191" s="107"/>
      <c r="CY191" s="107"/>
      <c r="CZ191" s="107"/>
      <c r="DA191" s="107"/>
      <c r="DB191" s="107"/>
      <c r="DC191" s="107"/>
      <c r="DD191" s="107"/>
      <c r="DE191" s="107"/>
      <c r="DF191" s="107"/>
      <c r="DG191" s="107"/>
      <c r="DH191" s="107"/>
      <c r="DI191" s="107"/>
      <c r="DJ191" s="107"/>
      <c r="DK191" s="107"/>
      <c r="DL191" s="107"/>
      <c r="DM191" s="107"/>
      <c r="DN191" s="107"/>
      <c r="DO191" s="107"/>
      <c r="DP191" s="107"/>
      <c r="DQ191" s="107"/>
      <c r="DR191" s="107"/>
      <c r="DS191" s="107"/>
      <c r="DT191" s="107"/>
      <c r="DU191" s="107"/>
      <c r="DV191" s="107"/>
      <c r="DW191" s="107"/>
      <c r="DX191" s="107"/>
      <c r="DY191" s="107"/>
      <c r="DZ191" s="107"/>
      <c r="EA191" s="107"/>
      <c r="EB191" s="107"/>
      <c r="EC191" s="107"/>
      <c r="ED191" s="107"/>
      <c r="EE191" s="107"/>
      <c r="EF191" s="107"/>
      <c r="EG191" s="107"/>
      <c r="EH191" s="107"/>
      <c r="EI191" s="107"/>
      <c r="EJ191" s="107"/>
      <c r="EK191" s="107"/>
      <c r="EL191" s="107"/>
      <c r="EM191" s="107"/>
      <c r="EN191" s="107"/>
    </row>
    <row r="192" spans="1:144" s="12" customFormat="1" ht="94.5" customHeight="1">
      <c r="A192" s="98"/>
      <c r="B192" s="8" t="s">
        <v>260</v>
      </c>
      <c r="C192" s="285" t="s">
        <v>504</v>
      </c>
      <c r="D192" s="8"/>
      <c r="E192" s="473">
        <v>198437</v>
      </c>
      <c r="F192" s="473">
        <v>198437</v>
      </c>
      <c r="G192" s="313">
        <f t="shared" si="24"/>
        <v>100</v>
      </c>
      <c r="H192" s="315">
        <f t="shared" si="25"/>
        <v>1</v>
      </c>
      <c r="I192" s="285" t="s">
        <v>580</v>
      </c>
      <c r="J192" s="10" t="s">
        <v>14</v>
      </c>
      <c r="K192" s="474">
        <v>15</v>
      </c>
      <c r="L192" s="474">
        <v>15</v>
      </c>
      <c r="M192" s="11">
        <f t="shared" si="26"/>
        <v>100</v>
      </c>
      <c r="N192" s="481">
        <f t="shared" si="27"/>
        <v>1</v>
      </c>
      <c r="O192" s="233"/>
      <c r="P192" s="274"/>
      <c r="Q192" s="274"/>
      <c r="R192" s="274"/>
      <c r="S192" s="274"/>
      <c r="T192" s="274"/>
      <c r="U192" s="274"/>
      <c r="V192" s="274"/>
      <c r="W192" s="274"/>
      <c r="X192" s="274"/>
      <c r="Y192" s="274"/>
      <c r="Z192" s="274"/>
      <c r="AA192" s="274"/>
      <c r="AB192" s="107"/>
      <c r="AC192" s="107"/>
      <c r="AD192" s="107"/>
      <c r="AE192" s="107"/>
      <c r="AF192" s="107"/>
      <c r="AG192" s="107"/>
      <c r="AH192" s="107"/>
      <c r="AI192" s="107"/>
      <c r="AJ192" s="107"/>
      <c r="AK192" s="107"/>
      <c r="AL192" s="107"/>
      <c r="AM192" s="107"/>
      <c r="AN192" s="107"/>
      <c r="AO192" s="107"/>
      <c r="AP192" s="107"/>
      <c r="AQ192" s="107"/>
      <c r="AR192" s="107"/>
      <c r="AS192" s="107"/>
      <c r="AT192" s="107"/>
      <c r="AU192" s="107"/>
      <c r="AV192" s="107"/>
      <c r="AW192" s="107"/>
      <c r="AX192" s="107"/>
      <c r="AY192" s="107"/>
      <c r="AZ192" s="107"/>
      <c r="BA192" s="107"/>
      <c r="BB192" s="107"/>
      <c r="BC192" s="107"/>
      <c r="BD192" s="107"/>
      <c r="BE192" s="107"/>
      <c r="BF192" s="107"/>
      <c r="BG192" s="107"/>
      <c r="BH192" s="107"/>
      <c r="BI192" s="107"/>
      <c r="BJ192" s="107"/>
      <c r="BK192" s="107"/>
      <c r="BL192" s="107"/>
      <c r="BM192" s="107"/>
      <c r="BN192" s="107"/>
      <c r="BO192" s="107"/>
      <c r="BP192" s="107"/>
      <c r="BQ192" s="107"/>
      <c r="BR192" s="107"/>
      <c r="BS192" s="107"/>
      <c r="BT192" s="107"/>
      <c r="BU192" s="107"/>
      <c r="BV192" s="107"/>
      <c r="BW192" s="107"/>
      <c r="BX192" s="107"/>
      <c r="BY192" s="107"/>
      <c r="BZ192" s="107"/>
      <c r="CA192" s="107"/>
      <c r="CB192" s="107"/>
      <c r="CC192" s="107"/>
      <c r="CD192" s="107"/>
      <c r="CE192" s="107"/>
      <c r="CF192" s="107"/>
      <c r="CG192" s="107"/>
      <c r="CH192" s="107"/>
      <c r="CI192" s="107"/>
      <c r="CJ192" s="107"/>
      <c r="CK192" s="107"/>
      <c r="CL192" s="107"/>
      <c r="CM192" s="107"/>
      <c r="CN192" s="107"/>
      <c r="CO192" s="107"/>
      <c r="CP192" s="107"/>
      <c r="CQ192" s="107"/>
      <c r="CR192" s="107"/>
      <c r="CS192" s="107"/>
      <c r="CT192" s="107"/>
      <c r="CU192" s="107"/>
      <c r="CV192" s="107"/>
      <c r="CW192" s="107"/>
      <c r="CX192" s="107"/>
      <c r="CY192" s="107"/>
      <c r="CZ192" s="107"/>
      <c r="DA192" s="107"/>
      <c r="DB192" s="107"/>
      <c r="DC192" s="107"/>
      <c r="DD192" s="107"/>
      <c r="DE192" s="107"/>
      <c r="DF192" s="107"/>
      <c r="DG192" s="107"/>
      <c r="DH192" s="107"/>
      <c r="DI192" s="107"/>
      <c r="DJ192" s="107"/>
      <c r="DK192" s="107"/>
      <c r="DL192" s="107"/>
      <c r="DM192" s="107"/>
      <c r="DN192" s="107"/>
      <c r="DO192" s="107"/>
      <c r="DP192" s="107"/>
      <c r="DQ192" s="107"/>
      <c r="DR192" s="107"/>
      <c r="DS192" s="107"/>
      <c r="DT192" s="107"/>
      <c r="DU192" s="107"/>
      <c r="DV192" s="107"/>
      <c r="DW192" s="107"/>
      <c r="DX192" s="107"/>
      <c r="DY192" s="107"/>
      <c r="DZ192" s="107"/>
      <c r="EA192" s="107"/>
      <c r="EB192" s="107"/>
      <c r="EC192" s="107"/>
      <c r="ED192" s="107"/>
      <c r="EE192" s="107"/>
      <c r="EF192" s="107"/>
      <c r="EG192" s="107"/>
      <c r="EH192" s="107"/>
      <c r="EI192" s="107"/>
      <c r="EJ192" s="107"/>
      <c r="EK192" s="107"/>
      <c r="EL192" s="107"/>
      <c r="EM192" s="107"/>
      <c r="EN192" s="107"/>
    </row>
    <row r="193" spans="1:145" s="12" customFormat="1" ht="94.5" customHeight="1">
      <c r="A193" s="98"/>
      <c r="B193" s="141"/>
      <c r="C193" s="76"/>
      <c r="D193" s="141"/>
      <c r="E193" s="514"/>
      <c r="F193" s="473"/>
      <c r="G193" s="639"/>
      <c r="H193" s="315"/>
      <c r="I193" s="76" t="s">
        <v>581</v>
      </c>
      <c r="J193" s="10" t="s">
        <v>14</v>
      </c>
      <c r="K193" s="474">
        <v>15</v>
      </c>
      <c r="L193" s="474">
        <v>15</v>
      </c>
      <c r="M193" s="11">
        <f t="shared" ref="M193" si="28">L193/K193*100</f>
        <v>100</v>
      </c>
      <c r="N193" s="481">
        <f t="shared" ref="N193" si="29">M193/100</f>
        <v>1</v>
      </c>
      <c r="O193" s="233"/>
      <c r="P193" s="274"/>
      <c r="Q193" s="274"/>
      <c r="R193" s="274"/>
      <c r="S193" s="274"/>
      <c r="T193" s="274"/>
      <c r="U193" s="274"/>
      <c r="V193" s="274"/>
      <c r="W193" s="274"/>
      <c r="X193" s="274"/>
      <c r="Y193" s="274"/>
      <c r="Z193" s="274"/>
      <c r="AA193" s="274"/>
      <c r="AB193" s="107"/>
      <c r="AC193" s="107"/>
      <c r="AD193" s="107"/>
      <c r="AE193" s="107"/>
      <c r="AF193" s="107"/>
      <c r="AG193" s="107"/>
      <c r="AH193" s="107"/>
      <c r="AI193" s="107"/>
      <c r="AJ193" s="107"/>
      <c r="AK193" s="107"/>
      <c r="AL193" s="107"/>
      <c r="AM193" s="107"/>
      <c r="AN193" s="107"/>
      <c r="AO193" s="107"/>
      <c r="AP193" s="107"/>
      <c r="AQ193" s="107"/>
      <c r="AR193" s="107"/>
      <c r="AS193" s="107"/>
      <c r="AT193" s="107"/>
      <c r="AU193" s="107"/>
      <c r="AV193" s="107"/>
      <c r="AW193" s="107"/>
      <c r="AX193" s="107"/>
      <c r="AY193" s="107"/>
      <c r="AZ193" s="107"/>
      <c r="BA193" s="107"/>
      <c r="BB193" s="107"/>
      <c r="BC193" s="107"/>
      <c r="BD193" s="107"/>
      <c r="BE193" s="107"/>
      <c r="BF193" s="107"/>
      <c r="BG193" s="107"/>
      <c r="BH193" s="107"/>
      <c r="BI193" s="107"/>
      <c r="BJ193" s="107"/>
      <c r="BK193" s="107"/>
      <c r="BL193" s="107"/>
      <c r="BM193" s="107"/>
      <c r="BN193" s="107"/>
      <c r="BO193" s="107"/>
      <c r="BP193" s="107"/>
      <c r="BQ193" s="107"/>
      <c r="BR193" s="107"/>
      <c r="BS193" s="107"/>
      <c r="BT193" s="107"/>
      <c r="BU193" s="107"/>
      <c r="BV193" s="107"/>
      <c r="BW193" s="107"/>
      <c r="BX193" s="107"/>
      <c r="BY193" s="107"/>
      <c r="BZ193" s="107"/>
      <c r="CA193" s="107"/>
      <c r="CB193" s="107"/>
      <c r="CC193" s="107"/>
      <c r="CD193" s="107"/>
      <c r="CE193" s="107"/>
      <c r="CF193" s="107"/>
      <c r="CG193" s="107"/>
      <c r="CH193" s="107"/>
      <c r="CI193" s="107"/>
      <c r="CJ193" s="107"/>
      <c r="CK193" s="107"/>
      <c r="CL193" s="107"/>
      <c r="CM193" s="107"/>
      <c r="CN193" s="107"/>
      <c r="CO193" s="107"/>
      <c r="CP193" s="107"/>
      <c r="CQ193" s="107"/>
      <c r="CR193" s="107"/>
      <c r="CS193" s="107"/>
      <c r="CT193" s="107"/>
      <c r="CU193" s="107"/>
      <c r="CV193" s="107"/>
      <c r="CW193" s="107"/>
      <c r="CX193" s="107"/>
      <c r="CY193" s="107"/>
      <c r="CZ193" s="107"/>
      <c r="DA193" s="107"/>
      <c r="DB193" s="107"/>
      <c r="DC193" s="107"/>
      <c r="DD193" s="107"/>
      <c r="DE193" s="107"/>
      <c r="DF193" s="107"/>
      <c r="DG193" s="107"/>
      <c r="DH193" s="107"/>
      <c r="DI193" s="107"/>
      <c r="DJ193" s="107"/>
      <c r="DK193" s="107"/>
      <c r="DL193" s="107"/>
      <c r="DM193" s="107"/>
      <c r="DN193" s="107"/>
      <c r="DO193" s="107"/>
      <c r="DP193" s="107"/>
      <c r="DQ193" s="107"/>
      <c r="DR193" s="107"/>
      <c r="DS193" s="107"/>
      <c r="DT193" s="107"/>
      <c r="DU193" s="107"/>
      <c r="DV193" s="107"/>
      <c r="DW193" s="107"/>
      <c r="DX193" s="107"/>
      <c r="DY193" s="107"/>
      <c r="DZ193" s="107"/>
      <c r="EA193" s="107"/>
      <c r="EB193" s="107"/>
      <c r="EC193" s="107"/>
      <c r="ED193" s="107"/>
      <c r="EE193" s="107"/>
      <c r="EF193" s="107"/>
      <c r="EG193" s="107"/>
      <c r="EH193" s="107"/>
      <c r="EI193" s="107"/>
      <c r="EJ193" s="107"/>
      <c r="EK193" s="107"/>
      <c r="EL193" s="107"/>
      <c r="EM193" s="107"/>
      <c r="EN193" s="107"/>
    </row>
    <row r="194" spans="1:145" s="12" customFormat="1" ht="103.5" customHeight="1">
      <c r="A194" s="98"/>
      <c r="B194" s="141" t="s">
        <v>261</v>
      </c>
      <c r="C194" s="76" t="s">
        <v>507</v>
      </c>
      <c r="D194" s="141"/>
      <c r="E194" s="514">
        <v>250000</v>
      </c>
      <c r="F194" s="473">
        <v>120000</v>
      </c>
      <c r="G194" s="588">
        <f t="shared" si="24"/>
        <v>48</v>
      </c>
      <c r="H194" s="315">
        <f t="shared" si="25"/>
        <v>0.48</v>
      </c>
      <c r="I194" s="76" t="s">
        <v>698</v>
      </c>
      <c r="J194" s="10" t="s">
        <v>10</v>
      </c>
      <c r="K194" s="515">
        <v>100</v>
      </c>
      <c r="L194" s="515">
        <v>48</v>
      </c>
      <c r="M194" s="11">
        <f t="shared" si="26"/>
        <v>48</v>
      </c>
      <c r="N194" s="481">
        <f t="shared" si="27"/>
        <v>0.48</v>
      </c>
      <c r="O194" s="233" t="s">
        <v>585</v>
      </c>
      <c r="P194" s="274"/>
      <c r="Q194" s="274"/>
      <c r="R194" s="274"/>
      <c r="S194" s="274"/>
      <c r="T194" s="274"/>
      <c r="U194" s="274"/>
      <c r="V194" s="274"/>
      <c r="W194" s="274"/>
      <c r="X194" s="274"/>
      <c r="Y194" s="274"/>
      <c r="Z194" s="274"/>
      <c r="AA194" s="274"/>
      <c r="AB194" s="107"/>
      <c r="AC194" s="107"/>
      <c r="AD194" s="107"/>
      <c r="AE194" s="107"/>
      <c r="AF194" s="107"/>
      <c r="AG194" s="107"/>
      <c r="AH194" s="107"/>
      <c r="AI194" s="107"/>
      <c r="AJ194" s="107"/>
      <c r="AK194" s="107"/>
      <c r="AL194" s="107"/>
      <c r="AM194" s="107"/>
      <c r="AN194" s="107"/>
      <c r="AO194" s="107"/>
      <c r="AP194" s="107"/>
      <c r="AQ194" s="107"/>
      <c r="AR194" s="107"/>
      <c r="AS194" s="107"/>
      <c r="AT194" s="107"/>
      <c r="AU194" s="107"/>
      <c r="AV194" s="107"/>
      <c r="AW194" s="107"/>
      <c r="AX194" s="107"/>
      <c r="AY194" s="107"/>
      <c r="AZ194" s="107"/>
      <c r="BA194" s="107"/>
      <c r="BB194" s="107"/>
      <c r="BC194" s="107"/>
      <c r="BD194" s="107"/>
      <c r="BE194" s="107"/>
      <c r="BF194" s="107"/>
      <c r="BG194" s="107"/>
      <c r="BH194" s="107"/>
      <c r="BI194" s="107"/>
      <c r="BJ194" s="107"/>
      <c r="BK194" s="107"/>
      <c r="BL194" s="107"/>
      <c r="BM194" s="107"/>
      <c r="BN194" s="107"/>
      <c r="BO194" s="107"/>
      <c r="BP194" s="107"/>
      <c r="BQ194" s="107"/>
      <c r="BR194" s="107"/>
      <c r="BS194" s="107"/>
      <c r="BT194" s="107"/>
      <c r="BU194" s="107"/>
      <c r="BV194" s="107"/>
      <c r="BW194" s="107"/>
      <c r="BX194" s="107"/>
      <c r="BY194" s="107"/>
      <c r="BZ194" s="107"/>
      <c r="CA194" s="107"/>
      <c r="CB194" s="107"/>
      <c r="CC194" s="107"/>
      <c r="CD194" s="107"/>
      <c r="CE194" s="107"/>
      <c r="CF194" s="107"/>
      <c r="CG194" s="107"/>
      <c r="CH194" s="107"/>
      <c r="CI194" s="107"/>
      <c r="CJ194" s="107"/>
      <c r="CK194" s="107"/>
      <c r="CL194" s="107"/>
      <c r="CM194" s="107"/>
      <c r="CN194" s="107"/>
      <c r="CO194" s="107"/>
      <c r="CP194" s="107"/>
      <c r="CQ194" s="107"/>
      <c r="CR194" s="107"/>
      <c r="CS194" s="107"/>
      <c r="CT194" s="107"/>
      <c r="CU194" s="107"/>
      <c r="CV194" s="107"/>
      <c r="CW194" s="107"/>
      <c r="CX194" s="107"/>
      <c r="CY194" s="107"/>
      <c r="CZ194" s="107"/>
      <c r="DA194" s="107"/>
      <c r="DB194" s="107"/>
      <c r="DC194" s="107"/>
      <c r="DD194" s="107"/>
      <c r="DE194" s="107"/>
      <c r="DF194" s="107"/>
      <c r="DG194" s="107"/>
      <c r="DH194" s="107"/>
      <c r="DI194" s="107"/>
      <c r="DJ194" s="107"/>
      <c r="DK194" s="107"/>
      <c r="DL194" s="107"/>
      <c r="DM194" s="107"/>
      <c r="DN194" s="107"/>
      <c r="DO194" s="107"/>
      <c r="DP194" s="107"/>
      <c r="DQ194" s="107"/>
      <c r="DR194" s="107"/>
      <c r="DS194" s="107"/>
      <c r="DT194" s="107"/>
      <c r="DU194" s="107"/>
      <c r="DV194" s="107"/>
      <c r="DW194" s="107"/>
      <c r="DX194" s="107"/>
      <c r="DY194" s="107"/>
      <c r="DZ194" s="107"/>
      <c r="EA194" s="107"/>
      <c r="EB194" s="107"/>
      <c r="EC194" s="107"/>
      <c r="ED194" s="107"/>
      <c r="EE194" s="107"/>
      <c r="EF194" s="107"/>
      <c r="EG194" s="107"/>
      <c r="EH194" s="107"/>
      <c r="EI194" s="107"/>
      <c r="EJ194" s="107"/>
      <c r="EK194" s="107"/>
      <c r="EL194" s="107"/>
      <c r="EM194" s="107"/>
      <c r="EN194" s="107"/>
    </row>
    <row r="195" spans="1:145" s="12" customFormat="1" ht="103.5" customHeight="1">
      <c r="A195" s="98"/>
      <c r="B195" s="141" t="s">
        <v>265</v>
      </c>
      <c r="C195" s="76" t="s">
        <v>505</v>
      </c>
      <c r="D195" s="141"/>
      <c r="E195" s="514">
        <v>3428438.34</v>
      </c>
      <c r="F195" s="473">
        <v>3428438.34</v>
      </c>
      <c r="G195" s="510">
        <f t="shared" si="24"/>
        <v>100</v>
      </c>
      <c r="H195" s="315">
        <f t="shared" si="25"/>
        <v>1</v>
      </c>
      <c r="I195" s="76" t="s">
        <v>430</v>
      </c>
      <c r="J195" s="77" t="s">
        <v>14</v>
      </c>
      <c r="K195" s="515">
        <v>10</v>
      </c>
      <c r="L195" s="515">
        <v>10</v>
      </c>
      <c r="M195" s="11">
        <f t="shared" si="26"/>
        <v>100</v>
      </c>
      <c r="N195" s="481">
        <f t="shared" si="27"/>
        <v>1</v>
      </c>
      <c r="O195" s="232"/>
      <c r="P195" s="274"/>
      <c r="Q195" s="274"/>
      <c r="R195" s="274"/>
      <c r="S195" s="274"/>
      <c r="T195" s="274"/>
      <c r="U195" s="274"/>
      <c r="V195" s="274"/>
      <c r="W195" s="274"/>
      <c r="X195" s="274"/>
      <c r="Y195" s="274"/>
      <c r="Z195" s="274"/>
      <c r="AA195" s="274"/>
      <c r="AB195" s="107"/>
      <c r="AC195" s="107"/>
      <c r="AD195" s="107"/>
      <c r="AE195" s="107"/>
      <c r="AF195" s="107"/>
      <c r="AG195" s="107"/>
      <c r="AH195" s="107"/>
      <c r="AI195" s="107"/>
      <c r="AJ195" s="107"/>
      <c r="AK195" s="107"/>
      <c r="AL195" s="107"/>
      <c r="AM195" s="107"/>
      <c r="AN195" s="107"/>
      <c r="AO195" s="107"/>
      <c r="AP195" s="107"/>
      <c r="AQ195" s="107"/>
      <c r="AR195" s="107"/>
      <c r="AS195" s="107"/>
      <c r="AT195" s="107"/>
      <c r="AU195" s="107"/>
      <c r="AV195" s="107"/>
      <c r="AW195" s="107"/>
      <c r="AX195" s="107"/>
      <c r="AY195" s="107"/>
      <c r="AZ195" s="107"/>
      <c r="BA195" s="107"/>
      <c r="BB195" s="107"/>
      <c r="BC195" s="107"/>
      <c r="BD195" s="107"/>
      <c r="BE195" s="107"/>
      <c r="BF195" s="107"/>
      <c r="BG195" s="107"/>
      <c r="BH195" s="107"/>
      <c r="BI195" s="107"/>
      <c r="BJ195" s="107"/>
      <c r="BK195" s="107"/>
      <c r="BL195" s="107"/>
      <c r="BM195" s="107"/>
      <c r="BN195" s="107"/>
      <c r="BO195" s="107"/>
      <c r="BP195" s="107"/>
      <c r="BQ195" s="107"/>
      <c r="BR195" s="107"/>
      <c r="BS195" s="107"/>
      <c r="BT195" s="107"/>
      <c r="BU195" s="107"/>
      <c r="BV195" s="107"/>
      <c r="BW195" s="107"/>
      <c r="BX195" s="107"/>
      <c r="BY195" s="107"/>
      <c r="BZ195" s="107"/>
      <c r="CA195" s="107"/>
      <c r="CB195" s="107"/>
      <c r="CC195" s="107"/>
      <c r="CD195" s="107"/>
      <c r="CE195" s="107"/>
      <c r="CF195" s="107"/>
      <c r="CG195" s="107"/>
      <c r="CH195" s="107"/>
      <c r="CI195" s="107"/>
      <c r="CJ195" s="107"/>
      <c r="CK195" s="107"/>
      <c r="CL195" s="107"/>
      <c r="CM195" s="107"/>
      <c r="CN195" s="107"/>
      <c r="CO195" s="107"/>
      <c r="CP195" s="107"/>
      <c r="CQ195" s="107"/>
      <c r="CR195" s="107"/>
      <c r="CS195" s="107"/>
      <c r="CT195" s="107"/>
      <c r="CU195" s="107"/>
      <c r="CV195" s="107"/>
      <c r="CW195" s="107"/>
      <c r="CX195" s="107"/>
      <c r="CY195" s="107"/>
      <c r="CZ195" s="107"/>
      <c r="DA195" s="107"/>
      <c r="DB195" s="107"/>
      <c r="DC195" s="107"/>
      <c r="DD195" s="107"/>
      <c r="DE195" s="107"/>
      <c r="DF195" s="107"/>
      <c r="DG195" s="107"/>
      <c r="DH195" s="107"/>
      <c r="DI195" s="107"/>
      <c r="DJ195" s="107"/>
      <c r="DK195" s="107"/>
      <c r="DL195" s="107"/>
      <c r="DM195" s="107"/>
      <c r="DN195" s="107"/>
      <c r="DO195" s="107"/>
      <c r="DP195" s="107"/>
      <c r="DQ195" s="107"/>
      <c r="DR195" s="107"/>
      <c r="DS195" s="107"/>
      <c r="DT195" s="107"/>
      <c r="DU195" s="107"/>
      <c r="DV195" s="107"/>
      <c r="DW195" s="107"/>
      <c r="DX195" s="107"/>
      <c r="DY195" s="107"/>
      <c r="DZ195" s="107"/>
      <c r="EA195" s="107"/>
      <c r="EB195" s="107"/>
      <c r="EC195" s="107"/>
      <c r="ED195" s="107"/>
      <c r="EE195" s="107"/>
      <c r="EF195" s="107"/>
      <c r="EG195" s="107"/>
      <c r="EH195" s="107"/>
      <c r="EI195" s="107"/>
      <c r="EJ195" s="107"/>
      <c r="EK195" s="107"/>
      <c r="EL195" s="107"/>
      <c r="EM195" s="107"/>
      <c r="EN195" s="107"/>
    </row>
    <row r="196" spans="1:145" s="12" customFormat="1" ht="93" customHeight="1">
      <c r="A196" s="98"/>
      <c r="B196" s="141" t="s">
        <v>509</v>
      </c>
      <c r="C196" s="76" t="s">
        <v>508</v>
      </c>
      <c r="D196" s="141"/>
      <c r="E196" s="514">
        <v>3589582.26</v>
      </c>
      <c r="F196" s="473">
        <v>0</v>
      </c>
      <c r="G196" s="588">
        <f t="shared" si="24"/>
        <v>0</v>
      </c>
      <c r="H196" s="315">
        <f t="shared" si="25"/>
        <v>0</v>
      </c>
      <c r="I196" s="76" t="s">
        <v>582</v>
      </c>
      <c r="J196" s="77" t="s">
        <v>14</v>
      </c>
      <c r="K196" s="515">
        <v>1</v>
      </c>
      <c r="L196" s="515">
        <v>0</v>
      </c>
      <c r="M196" s="11">
        <f t="shared" si="26"/>
        <v>0</v>
      </c>
      <c r="N196" s="481">
        <f t="shared" si="27"/>
        <v>0</v>
      </c>
      <c r="O196" s="232" t="s">
        <v>586</v>
      </c>
      <c r="P196" s="274"/>
      <c r="Q196" s="274"/>
      <c r="R196" s="274"/>
      <c r="S196" s="274"/>
      <c r="T196" s="274"/>
      <c r="U196" s="274"/>
      <c r="V196" s="274"/>
      <c r="W196" s="274"/>
      <c r="X196" s="274"/>
      <c r="Y196" s="274"/>
      <c r="Z196" s="274"/>
      <c r="AA196" s="274"/>
      <c r="AB196" s="107"/>
      <c r="AC196" s="107"/>
      <c r="AD196" s="107"/>
      <c r="AE196" s="107"/>
      <c r="AF196" s="107"/>
      <c r="AG196" s="107"/>
      <c r="AH196" s="107"/>
      <c r="AI196" s="107"/>
      <c r="AJ196" s="107"/>
      <c r="AK196" s="107"/>
      <c r="AL196" s="107"/>
      <c r="AM196" s="107"/>
      <c r="AN196" s="107"/>
      <c r="AO196" s="107"/>
      <c r="AP196" s="107"/>
      <c r="AQ196" s="107"/>
      <c r="AR196" s="107"/>
      <c r="AS196" s="107"/>
      <c r="AT196" s="107"/>
      <c r="AU196" s="107"/>
      <c r="AV196" s="107"/>
      <c r="AW196" s="107"/>
      <c r="AX196" s="107"/>
      <c r="AY196" s="107"/>
      <c r="AZ196" s="107"/>
      <c r="BA196" s="107"/>
      <c r="BB196" s="107"/>
      <c r="BC196" s="107"/>
      <c r="BD196" s="107"/>
      <c r="BE196" s="107"/>
      <c r="BF196" s="107"/>
      <c r="BG196" s="107"/>
      <c r="BH196" s="107"/>
      <c r="BI196" s="107"/>
      <c r="BJ196" s="107"/>
      <c r="BK196" s="107"/>
      <c r="BL196" s="107"/>
      <c r="BM196" s="107"/>
      <c r="BN196" s="107"/>
      <c r="BO196" s="107"/>
      <c r="BP196" s="107"/>
      <c r="BQ196" s="107"/>
      <c r="BR196" s="107"/>
      <c r="BS196" s="107"/>
      <c r="BT196" s="107"/>
      <c r="BU196" s="107"/>
      <c r="BV196" s="107"/>
      <c r="BW196" s="107"/>
      <c r="BX196" s="107"/>
      <c r="BY196" s="107"/>
      <c r="BZ196" s="107"/>
      <c r="CA196" s="107"/>
      <c r="CB196" s="107"/>
      <c r="CC196" s="107"/>
      <c r="CD196" s="107"/>
      <c r="CE196" s="107"/>
      <c r="CF196" s="107"/>
      <c r="CG196" s="107"/>
      <c r="CH196" s="107"/>
      <c r="CI196" s="107"/>
      <c r="CJ196" s="107"/>
      <c r="CK196" s="107"/>
      <c r="CL196" s="107"/>
      <c r="CM196" s="107"/>
      <c r="CN196" s="107"/>
      <c r="CO196" s="107"/>
      <c r="CP196" s="107"/>
      <c r="CQ196" s="107"/>
      <c r="CR196" s="107"/>
      <c r="CS196" s="107"/>
      <c r="CT196" s="107"/>
      <c r="CU196" s="107"/>
      <c r="CV196" s="107"/>
      <c r="CW196" s="107"/>
      <c r="CX196" s="107"/>
      <c r="CY196" s="107"/>
      <c r="CZ196" s="107"/>
      <c r="DA196" s="107"/>
      <c r="DB196" s="107"/>
      <c r="DC196" s="107"/>
      <c r="DD196" s="107"/>
      <c r="DE196" s="107"/>
      <c r="DF196" s="107"/>
      <c r="DG196" s="107"/>
      <c r="DH196" s="107"/>
      <c r="DI196" s="107"/>
      <c r="DJ196" s="107"/>
      <c r="DK196" s="107"/>
      <c r="DL196" s="107"/>
      <c r="DM196" s="107"/>
      <c r="DN196" s="107"/>
      <c r="DO196" s="107"/>
      <c r="DP196" s="107"/>
      <c r="DQ196" s="107"/>
      <c r="DR196" s="107"/>
      <c r="DS196" s="107"/>
      <c r="DT196" s="107"/>
      <c r="DU196" s="107"/>
      <c r="DV196" s="107"/>
      <c r="DW196" s="107"/>
      <c r="DX196" s="107"/>
      <c r="DY196" s="107"/>
      <c r="DZ196" s="107"/>
      <c r="EA196" s="107"/>
      <c r="EB196" s="107"/>
      <c r="EC196" s="107"/>
      <c r="ED196" s="107"/>
      <c r="EE196" s="107"/>
      <c r="EF196" s="107"/>
      <c r="EG196" s="107"/>
      <c r="EH196" s="107"/>
      <c r="EI196" s="107"/>
      <c r="EJ196" s="107"/>
      <c r="EK196" s="107"/>
      <c r="EL196" s="107"/>
      <c r="EM196" s="107"/>
      <c r="EN196" s="107"/>
    </row>
    <row r="197" spans="1:145" s="12" customFormat="1" ht="95.25" customHeight="1">
      <c r="A197" s="98"/>
      <c r="B197" s="141" t="s">
        <v>510</v>
      </c>
      <c r="C197" s="76" t="s">
        <v>506</v>
      </c>
      <c r="D197" s="141"/>
      <c r="E197" s="514">
        <v>80500</v>
      </c>
      <c r="F197" s="473">
        <v>80475</v>
      </c>
      <c r="G197" s="510">
        <f t="shared" si="24"/>
        <v>99.968944099378888</v>
      </c>
      <c r="H197" s="315">
        <f t="shared" si="25"/>
        <v>0.99968944099378887</v>
      </c>
      <c r="I197" s="76" t="s">
        <v>431</v>
      </c>
      <c r="J197" s="77" t="s">
        <v>10</v>
      </c>
      <c r="K197" s="515">
        <v>100</v>
      </c>
      <c r="L197" s="515">
        <v>100</v>
      </c>
      <c r="M197" s="11">
        <f t="shared" si="26"/>
        <v>100</v>
      </c>
      <c r="N197" s="481">
        <f t="shared" si="27"/>
        <v>1</v>
      </c>
      <c r="O197" s="232"/>
      <c r="P197" s="274"/>
      <c r="Q197" s="274"/>
      <c r="R197" s="274"/>
      <c r="S197" s="274"/>
      <c r="T197" s="274"/>
      <c r="U197" s="274"/>
      <c r="V197" s="274"/>
      <c r="W197" s="274"/>
      <c r="X197" s="274"/>
      <c r="Y197" s="274"/>
      <c r="Z197" s="274"/>
      <c r="AA197" s="274"/>
      <c r="AB197" s="107"/>
      <c r="AC197" s="107"/>
      <c r="AD197" s="107"/>
      <c r="AE197" s="107"/>
      <c r="AF197" s="107"/>
      <c r="AG197" s="107"/>
      <c r="AH197" s="107"/>
      <c r="AI197" s="107"/>
      <c r="AJ197" s="107"/>
      <c r="AK197" s="107"/>
      <c r="AL197" s="107"/>
      <c r="AM197" s="107"/>
      <c r="AN197" s="107"/>
      <c r="AO197" s="107"/>
      <c r="AP197" s="107"/>
      <c r="AQ197" s="107"/>
      <c r="AR197" s="107"/>
      <c r="AS197" s="107"/>
      <c r="AT197" s="107"/>
      <c r="AU197" s="107"/>
      <c r="AV197" s="107"/>
      <c r="AW197" s="107"/>
      <c r="AX197" s="107"/>
      <c r="AY197" s="107"/>
      <c r="AZ197" s="107"/>
      <c r="BA197" s="107"/>
      <c r="BB197" s="107"/>
      <c r="BC197" s="107"/>
      <c r="BD197" s="107"/>
      <c r="BE197" s="107"/>
      <c r="BF197" s="107"/>
      <c r="BG197" s="107"/>
      <c r="BH197" s="107"/>
      <c r="BI197" s="107"/>
      <c r="BJ197" s="107"/>
      <c r="BK197" s="107"/>
      <c r="BL197" s="107"/>
      <c r="BM197" s="107"/>
      <c r="BN197" s="107"/>
      <c r="BO197" s="107"/>
      <c r="BP197" s="107"/>
      <c r="BQ197" s="107"/>
      <c r="BR197" s="107"/>
      <c r="BS197" s="107"/>
      <c r="BT197" s="107"/>
      <c r="BU197" s="107"/>
      <c r="BV197" s="107"/>
      <c r="BW197" s="107"/>
      <c r="BX197" s="107"/>
      <c r="BY197" s="107"/>
      <c r="BZ197" s="107"/>
      <c r="CA197" s="107"/>
      <c r="CB197" s="107"/>
      <c r="CC197" s="107"/>
      <c r="CD197" s="107"/>
      <c r="CE197" s="107"/>
      <c r="CF197" s="107"/>
      <c r="CG197" s="107"/>
      <c r="CH197" s="107"/>
      <c r="CI197" s="107"/>
      <c r="CJ197" s="107"/>
      <c r="CK197" s="107"/>
      <c r="CL197" s="107"/>
      <c r="CM197" s="107"/>
      <c r="CN197" s="107"/>
      <c r="CO197" s="107"/>
      <c r="CP197" s="107"/>
      <c r="CQ197" s="107"/>
      <c r="CR197" s="107"/>
      <c r="CS197" s="107"/>
      <c r="CT197" s="107"/>
      <c r="CU197" s="107"/>
      <c r="CV197" s="107"/>
      <c r="CW197" s="107"/>
      <c r="CX197" s="107"/>
      <c r="CY197" s="107"/>
      <c r="CZ197" s="107"/>
      <c r="DA197" s="107"/>
      <c r="DB197" s="107"/>
      <c r="DC197" s="107"/>
      <c r="DD197" s="107"/>
      <c r="DE197" s="107"/>
      <c r="DF197" s="107"/>
      <c r="DG197" s="107"/>
      <c r="DH197" s="107"/>
      <c r="DI197" s="107"/>
      <c r="DJ197" s="107"/>
      <c r="DK197" s="107"/>
      <c r="DL197" s="107"/>
      <c r="DM197" s="107"/>
      <c r="DN197" s="107"/>
      <c r="DO197" s="107"/>
      <c r="DP197" s="107"/>
      <c r="DQ197" s="107"/>
      <c r="DR197" s="107"/>
      <c r="DS197" s="107"/>
      <c r="DT197" s="107"/>
      <c r="DU197" s="107"/>
      <c r="DV197" s="107"/>
      <c r="DW197" s="107"/>
      <c r="DX197" s="107"/>
      <c r="DY197" s="107"/>
      <c r="DZ197" s="107"/>
      <c r="EA197" s="107"/>
      <c r="EB197" s="107"/>
      <c r="EC197" s="107"/>
      <c r="ED197" s="107"/>
      <c r="EE197" s="107"/>
      <c r="EF197" s="107"/>
      <c r="EG197" s="107"/>
      <c r="EH197" s="107"/>
      <c r="EI197" s="107"/>
      <c r="EJ197" s="107"/>
      <c r="EK197" s="107"/>
      <c r="EL197" s="107"/>
      <c r="EM197" s="107"/>
      <c r="EN197" s="107"/>
    </row>
    <row r="198" spans="1:145" s="171" customFormat="1" ht="27" customHeight="1">
      <c r="A198" s="621"/>
      <c r="B198" s="172"/>
      <c r="C198" s="195" t="s">
        <v>13</v>
      </c>
      <c r="D198" s="172"/>
      <c r="E198" s="252">
        <f>SUM(E191:E197)</f>
        <v>8130360.5999999996</v>
      </c>
      <c r="F198" s="252">
        <f>SUM(F191:F197)</f>
        <v>4360032.22</v>
      </c>
      <c r="G198" s="409">
        <f>SUM(G191:G197)/6</f>
        <v>73.212488878302509</v>
      </c>
      <c r="H198" s="409">
        <f t="shared" si="25"/>
        <v>0.73212488878302506</v>
      </c>
      <c r="I198" s="195"/>
      <c r="J198" s="174"/>
      <c r="K198" s="223"/>
      <c r="L198" s="223"/>
      <c r="M198" s="173">
        <f>SUM(M191:M197)/6</f>
        <v>91.333333333333329</v>
      </c>
      <c r="N198" s="173">
        <f t="shared" si="27"/>
        <v>0.91333333333333333</v>
      </c>
      <c r="O198" s="236"/>
      <c r="P198" s="302"/>
      <c r="Q198" s="302"/>
      <c r="R198" s="302"/>
      <c r="S198" s="302"/>
      <c r="T198" s="302"/>
      <c r="U198" s="302"/>
      <c r="V198" s="302"/>
      <c r="W198" s="302"/>
      <c r="X198" s="302"/>
      <c r="Y198" s="302"/>
      <c r="Z198" s="302"/>
      <c r="AA198" s="302"/>
      <c r="AB198" s="191"/>
      <c r="AC198" s="191"/>
      <c r="AD198" s="191"/>
      <c r="AE198" s="191"/>
      <c r="AF198" s="191"/>
      <c r="AG198" s="191"/>
      <c r="AH198" s="191"/>
      <c r="AI198" s="191"/>
      <c r="AJ198" s="191"/>
      <c r="AK198" s="191"/>
      <c r="AL198" s="191"/>
      <c r="AM198" s="191"/>
      <c r="AN198" s="191"/>
      <c r="AO198" s="191"/>
      <c r="AP198" s="191"/>
      <c r="AQ198" s="191"/>
      <c r="AR198" s="191"/>
      <c r="AS198" s="191"/>
      <c r="AT198" s="191"/>
      <c r="AU198" s="191"/>
      <c r="AV198" s="191"/>
      <c r="AW198" s="191"/>
      <c r="AX198" s="191"/>
      <c r="AY198" s="191"/>
      <c r="AZ198" s="191"/>
      <c r="BA198" s="191"/>
      <c r="BB198" s="191"/>
      <c r="BC198" s="191"/>
      <c r="BD198" s="191"/>
      <c r="BE198" s="191"/>
      <c r="BF198" s="191"/>
      <c r="BG198" s="191"/>
      <c r="BH198" s="191"/>
      <c r="BI198" s="191"/>
      <c r="BJ198" s="191"/>
      <c r="BK198" s="191"/>
      <c r="BL198" s="191"/>
      <c r="BM198" s="191"/>
      <c r="BN198" s="191"/>
      <c r="BO198" s="191"/>
      <c r="BP198" s="191"/>
      <c r="BQ198" s="191"/>
      <c r="BR198" s="191"/>
      <c r="BS198" s="191"/>
      <c r="BT198" s="191"/>
      <c r="BU198" s="191"/>
      <c r="BV198" s="191"/>
      <c r="BW198" s="191"/>
      <c r="BX198" s="191"/>
      <c r="BY198" s="191"/>
      <c r="BZ198" s="191"/>
      <c r="CA198" s="191"/>
      <c r="CB198" s="191"/>
      <c r="CC198" s="191"/>
      <c r="CD198" s="191"/>
      <c r="CE198" s="191"/>
      <c r="CF198" s="191"/>
      <c r="CG198" s="191"/>
      <c r="CH198" s="191"/>
      <c r="CI198" s="191"/>
      <c r="CJ198" s="191"/>
      <c r="CK198" s="191"/>
      <c r="CL198" s="191"/>
      <c r="CM198" s="191"/>
      <c r="CN198" s="191"/>
      <c r="CO198" s="191"/>
      <c r="CP198" s="191"/>
      <c r="CQ198" s="191"/>
      <c r="CR198" s="191"/>
      <c r="CS198" s="191"/>
      <c r="CT198" s="191"/>
      <c r="CU198" s="191"/>
      <c r="CV198" s="191"/>
      <c r="CW198" s="191"/>
      <c r="CX198" s="191"/>
      <c r="CY198" s="191"/>
      <c r="CZ198" s="191"/>
      <c r="DA198" s="191"/>
      <c r="DB198" s="191"/>
      <c r="DC198" s="191"/>
      <c r="DD198" s="191"/>
      <c r="DE198" s="191"/>
      <c r="DF198" s="191"/>
      <c r="DG198" s="191"/>
      <c r="DH198" s="191"/>
      <c r="DI198" s="191"/>
      <c r="DJ198" s="191"/>
      <c r="DK198" s="191"/>
      <c r="DL198" s="191"/>
      <c r="DM198" s="191"/>
      <c r="DN198" s="191"/>
      <c r="DO198" s="191"/>
      <c r="DP198" s="191"/>
      <c r="DQ198" s="191"/>
      <c r="DR198" s="191"/>
      <c r="DS198" s="191"/>
      <c r="DT198" s="191"/>
      <c r="DU198" s="191"/>
      <c r="DV198" s="191"/>
      <c r="DW198" s="191"/>
      <c r="DX198" s="191"/>
      <c r="DY198" s="191"/>
      <c r="DZ198" s="191"/>
      <c r="EA198" s="191"/>
      <c r="EB198" s="191"/>
      <c r="EC198" s="191"/>
      <c r="ED198" s="191"/>
      <c r="EE198" s="191"/>
      <c r="EF198" s="191"/>
      <c r="EG198" s="191"/>
      <c r="EH198" s="191"/>
      <c r="EI198" s="191"/>
      <c r="EJ198" s="191"/>
      <c r="EK198" s="191"/>
      <c r="EL198" s="191"/>
      <c r="EM198" s="191"/>
      <c r="EN198" s="191"/>
    </row>
    <row r="199" spans="1:145" s="175" customFormat="1" ht="40.5" customHeight="1">
      <c r="A199" s="622"/>
      <c r="B199" s="408" t="s">
        <v>361</v>
      </c>
      <c r="C199" s="774" t="s">
        <v>649</v>
      </c>
      <c r="D199" s="775"/>
      <c r="E199" s="775"/>
      <c r="F199" s="775"/>
      <c r="G199" s="775"/>
      <c r="H199" s="775"/>
      <c r="I199" s="775"/>
      <c r="J199" s="775"/>
      <c r="K199" s="775"/>
      <c r="L199" s="775"/>
      <c r="M199" s="775"/>
      <c r="N199" s="776"/>
      <c r="O199" s="238"/>
      <c r="P199" s="303"/>
      <c r="Q199" s="303"/>
      <c r="R199" s="303"/>
      <c r="S199" s="303"/>
      <c r="T199" s="303"/>
      <c r="U199" s="303"/>
      <c r="V199" s="303"/>
      <c r="W199" s="303"/>
      <c r="X199" s="303"/>
      <c r="Y199" s="303"/>
      <c r="Z199" s="303"/>
      <c r="AA199" s="303"/>
      <c r="AB199" s="192"/>
      <c r="AC199" s="192"/>
      <c r="AD199" s="192"/>
      <c r="AE199" s="192"/>
      <c r="AF199" s="192"/>
      <c r="AG199" s="192"/>
      <c r="AH199" s="192"/>
      <c r="AI199" s="192"/>
      <c r="AJ199" s="192"/>
      <c r="AK199" s="192"/>
      <c r="AL199" s="192"/>
      <c r="AM199" s="192"/>
      <c r="AN199" s="192"/>
      <c r="AO199" s="192"/>
      <c r="AP199" s="192"/>
      <c r="AQ199" s="192"/>
      <c r="AR199" s="192"/>
      <c r="AS199" s="192"/>
      <c r="AT199" s="192"/>
      <c r="AU199" s="192"/>
      <c r="AV199" s="192"/>
      <c r="AW199" s="192"/>
      <c r="AX199" s="192"/>
      <c r="AY199" s="192"/>
      <c r="AZ199" s="192"/>
      <c r="BA199" s="192"/>
      <c r="BB199" s="192"/>
      <c r="BC199" s="192"/>
      <c r="BD199" s="192"/>
      <c r="BE199" s="192"/>
      <c r="BF199" s="192"/>
      <c r="BG199" s="192"/>
      <c r="BH199" s="192"/>
      <c r="BI199" s="192"/>
      <c r="BJ199" s="192"/>
      <c r="BK199" s="192"/>
      <c r="BL199" s="192"/>
      <c r="BM199" s="192"/>
      <c r="BN199" s="192"/>
      <c r="BO199" s="192"/>
      <c r="BP199" s="192"/>
      <c r="BQ199" s="192"/>
      <c r="BR199" s="192"/>
      <c r="BS199" s="192"/>
      <c r="BT199" s="192"/>
      <c r="BU199" s="192"/>
      <c r="BV199" s="192"/>
      <c r="BW199" s="192"/>
      <c r="BX199" s="192"/>
      <c r="BY199" s="192"/>
      <c r="BZ199" s="192"/>
      <c r="CA199" s="192"/>
      <c r="CB199" s="192"/>
      <c r="CC199" s="192"/>
      <c r="CD199" s="192"/>
      <c r="CE199" s="192"/>
      <c r="CF199" s="192"/>
      <c r="CG199" s="192"/>
      <c r="CH199" s="192"/>
      <c r="CI199" s="192"/>
      <c r="CJ199" s="192"/>
      <c r="CK199" s="192"/>
      <c r="CL199" s="192"/>
      <c r="CM199" s="192"/>
      <c r="CN199" s="192"/>
      <c r="CO199" s="192"/>
      <c r="CP199" s="192"/>
      <c r="CQ199" s="192"/>
      <c r="CR199" s="192"/>
      <c r="CS199" s="192"/>
      <c r="CT199" s="192"/>
      <c r="CU199" s="192"/>
      <c r="CV199" s="192"/>
      <c r="CW199" s="192"/>
      <c r="CX199" s="192"/>
      <c r="CY199" s="192"/>
      <c r="CZ199" s="192"/>
      <c r="DA199" s="192"/>
      <c r="DB199" s="192"/>
      <c r="DC199" s="192"/>
      <c r="DD199" s="192"/>
      <c r="DE199" s="192"/>
      <c r="DF199" s="192"/>
      <c r="DG199" s="192"/>
      <c r="DH199" s="192"/>
      <c r="DI199" s="192"/>
      <c r="DJ199" s="192"/>
      <c r="DK199" s="192"/>
      <c r="DL199" s="192"/>
      <c r="DM199" s="192"/>
      <c r="DN199" s="192"/>
      <c r="DO199" s="192"/>
      <c r="DP199" s="192"/>
      <c r="DQ199" s="192"/>
      <c r="DR199" s="192"/>
      <c r="DS199" s="192"/>
      <c r="DT199" s="192"/>
      <c r="DU199" s="192"/>
      <c r="DV199" s="192"/>
      <c r="DW199" s="192"/>
      <c r="DX199" s="192"/>
      <c r="DY199" s="192"/>
      <c r="DZ199" s="192"/>
      <c r="EA199" s="192"/>
      <c r="EB199" s="192"/>
      <c r="EC199" s="192"/>
      <c r="ED199" s="192"/>
      <c r="EE199" s="192"/>
      <c r="EF199" s="192"/>
      <c r="EG199" s="192"/>
      <c r="EH199" s="192"/>
      <c r="EI199" s="192"/>
      <c r="EJ199" s="192"/>
      <c r="EK199" s="192"/>
      <c r="EL199" s="192"/>
      <c r="EM199" s="192"/>
      <c r="EN199" s="192"/>
    </row>
    <row r="200" spans="1:145" s="12" customFormat="1" ht="40.5" customHeight="1">
      <c r="A200" s="98"/>
      <c r="B200" s="141"/>
      <c r="C200" s="761" t="s">
        <v>233</v>
      </c>
      <c r="D200" s="829"/>
      <c r="E200" s="829"/>
      <c r="F200" s="829"/>
      <c r="G200" s="829"/>
      <c r="H200" s="829"/>
      <c r="I200" s="829"/>
      <c r="J200" s="829"/>
      <c r="K200" s="829"/>
      <c r="L200" s="829"/>
      <c r="M200" s="829"/>
      <c r="N200" s="830"/>
      <c r="O200" s="232"/>
      <c r="P200" s="274"/>
      <c r="Q200" s="274"/>
      <c r="R200" s="274"/>
      <c r="S200" s="274"/>
      <c r="T200" s="274"/>
      <c r="U200" s="274"/>
      <c r="V200" s="274"/>
      <c r="W200" s="274"/>
      <c r="X200" s="274"/>
      <c r="Y200" s="274"/>
      <c r="Z200" s="274"/>
      <c r="AA200" s="274"/>
      <c r="AB200" s="107"/>
      <c r="AC200" s="107"/>
      <c r="AD200" s="107"/>
      <c r="AE200" s="107"/>
      <c r="AF200" s="107"/>
      <c r="AG200" s="107"/>
      <c r="AH200" s="107"/>
      <c r="AI200" s="107"/>
      <c r="AJ200" s="107"/>
      <c r="AK200" s="107"/>
      <c r="AL200" s="107"/>
      <c r="AM200" s="107"/>
      <c r="AN200" s="107"/>
      <c r="AO200" s="107"/>
      <c r="AP200" s="107"/>
      <c r="AQ200" s="107"/>
      <c r="AR200" s="107"/>
      <c r="AS200" s="107"/>
      <c r="AT200" s="107"/>
      <c r="AU200" s="107"/>
      <c r="AV200" s="107"/>
      <c r="AW200" s="107"/>
      <c r="AX200" s="107"/>
      <c r="AY200" s="107"/>
      <c r="AZ200" s="107"/>
      <c r="BA200" s="107"/>
      <c r="BB200" s="107"/>
      <c r="BC200" s="107"/>
      <c r="BD200" s="107"/>
      <c r="BE200" s="107"/>
      <c r="BF200" s="107"/>
      <c r="BG200" s="107"/>
      <c r="BH200" s="107"/>
      <c r="BI200" s="107"/>
      <c r="BJ200" s="107"/>
      <c r="BK200" s="107"/>
      <c r="BL200" s="107"/>
      <c r="BM200" s="107"/>
      <c r="BN200" s="107"/>
      <c r="BO200" s="107"/>
      <c r="BP200" s="107"/>
      <c r="BQ200" s="107"/>
      <c r="BR200" s="107"/>
      <c r="BS200" s="107"/>
      <c r="BT200" s="107"/>
      <c r="BU200" s="107"/>
      <c r="BV200" s="107"/>
      <c r="BW200" s="107"/>
      <c r="BX200" s="107"/>
      <c r="BY200" s="107"/>
      <c r="BZ200" s="107"/>
      <c r="CA200" s="107"/>
      <c r="CB200" s="107"/>
      <c r="CC200" s="107"/>
      <c r="CD200" s="107"/>
      <c r="CE200" s="107"/>
      <c r="CF200" s="107"/>
      <c r="CG200" s="107"/>
      <c r="CH200" s="107"/>
      <c r="CI200" s="107"/>
      <c r="CJ200" s="107"/>
      <c r="CK200" s="107"/>
      <c r="CL200" s="107"/>
      <c r="CM200" s="107"/>
      <c r="CN200" s="107"/>
      <c r="CO200" s="107"/>
      <c r="CP200" s="107"/>
      <c r="CQ200" s="107"/>
      <c r="CR200" s="107"/>
      <c r="CS200" s="107"/>
      <c r="CT200" s="107"/>
      <c r="CU200" s="107"/>
      <c r="CV200" s="107"/>
      <c r="CW200" s="107"/>
      <c r="CX200" s="107"/>
      <c r="CY200" s="107"/>
      <c r="CZ200" s="107"/>
      <c r="DA200" s="107"/>
      <c r="DB200" s="107"/>
      <c r="DC200" s="107"/>
      <c r="DD200" s="107"/>
      <c r="DE200" s="107"/>
      <c r="DF200" s="107"/>
      <c r="DG200" s="107"/>
      <c r="DH200" s="107"/>
      <c r="DI200" s="107"/>
      <c r="DJ200" s="107"/>
      <c r="DK200" s="107"/>
      <c r="DL200" s="107"/>
      <c r="DM200" s="107"/>
      <c r="DN200" s="107"/>
      <c r="DO200" s="107"/>
      <c r="DP200" s="107"/>
      <c r="DQ200" s="107"/>
      <c r="DR200" s="107"/>
      <c r="DS200" s="107"/>
      <c r="DT200" s="107"/>
      <c r="DU200" s="107"/>
      <c r="DV200" s="107"/>
      <c r="DW200" s="107"/>
      <c r="DX200" s="107"/>
      <c r="DY200" s="107"/>
      <c r="DZ200" s="107"/>
      <c r="EA200" s="107"/>
      <c r="EB200" s="107"/>
      <c r="EC200" s="107"/>
      <c r="ED200" s="107"/>
      <c r="EE200" s="107"/>
      <c r="EF200" s="107"/>
      <c r="EG200" s="107"/>
      <c r="EH200" s="107"/>
      <c r="EI200" s="107"/>
      <c r="EJ200" s="107"/>
      <c r="EK200" s="107"/>
      <c r="EL200" s="107"/>
      <c r="EM200" s="107"/>
      <c r="EN200" s="107"/>
    </row>
    <row r="201" spans="1:145" s="12" customFormat="1" ht="40.5" customHeight="1">
      <c r="A201" s="98"/>
      <c r="B201" s="141"/>
      <c r="C201" s="761" t="s">
        <v>650</v>
      </c>
      <c r="D201" s="762"/>
      <c r="E201" s="762"/>
      <c r="F201" s="762"/>
      <c r="G201" s="762"/>
      <c r="H201" s="762"/>
      <c r="I201" s="762"/>
      <c r="J201" s="762"/>
      <c r="K201" s="762"/>
      <c r="L201" s="762"/>
      <c r="M201" s="762"/>
      <c r="N201" s="763"/>
      <c r="O201" s="232"/>
      <c r="P201" s="274"/>
      <c r="Q201" s="274"/>
      <c r="R201" s="274"/>
      <c r="S201" s="274"/>
      <c r="T201" s="274"/>
      <c r="U201" s="274"/>
      <c r="V201" s="274"/>
      <c r="W201" s="274"/>
      <c r="X201" s="274"/>
      <c r="Y201" s="274"/>
      <c r="Z201" s="274"/>
      <c r="AA201" s="274"/>
      <c r="AB201" s="107"/>
      <c r="AC201" s="107"/>
      <c r="AD201" s="107"/>
      <c r="AE201" s="107"/>
      <c r="AF201" s="107"/>
      <c r="AG201" s="107"/>
      <c r="AH201" s="107"/>
      <c r="AI201" s="107"/>
      <c r="AJ201" s="107"/>
      <c r="AK201" s="107"/>
      <c r="AL201" s="107"/>
      <c r="AM201" s="107"/>
      <c r="AN201" s="107"/>
      <c r="AO201" s="107"/>
      <c r="AP201" s="107"/>
      <c r="AQ201" s="107"/>
      <c r="AR201" s="107"/>
      <c r="AS201" s="107"/>
      <c r="AT201" s="107"/>
      <c r="AU201" s="107"/>
      <c r="AV201" s="107"/>
      <c r="AW201" s="107"/>
      <c r="AX201" s="107"/>
      <c r="AY201" s="107"/>
      <c r="AZ201" s="107"/>
      <c r="BA201" s="107"/>
      <c r="BB201" s="107"/>
      <c r="BC201" s="107"/>
      <c r="BD201" s="107"/>
      <c r="BE201" s="107"/>
      <c r="BF201" s="107"/>
      <c r="BG201" s="107"/>
      <c r="BH201" s="107"/>
      <c r="BI201" s="107"/>
      <c r="BJ201" s="107"/>
      <c r="BK201" s="107"/>
      <c r="BL201" s="107"/>
      <c r="BM201" s="107"/>
      <c r="BN201" s="107"/>
      <c r="BO201" s="107"/>
      <c r="BP201" s="107"/>
      <c r="BQ201" s="107"/>
      <c r="BR201" s="107"/>
      <c r="BS201" s="107"/>
      <c r="BT201" s="107"/>
      <c r="BU201" s="107"/>
      <c r="BV201" s="107"/>
      <c r="BW201" s="107"/>
      <c r="BX201" s="107"/>
      <c r="BY201" s="107"/>
      <c r="BZ201" s="107"/>
      <c r="CA201" s="107"/>
      <c r="CB201" s="107"/>
      <c r="CC201" s="107"/>
      <c r="CD201" s="107"/>
      <c r="CE201" s="107"/>
      <c r="CF201" s="107"/>
      <c r="CG201" s="107"/>
      <c r="CH201" s="107"/>
      <c r="CI201" s="107"/>
      <c r="CJ201" s="107"/>
      <c r="CK201" s="107"/>
      <c r="CL201" s="107"/>
      <c r="CM201" s="107"/>
      <c r="CN201" s="107"/>
      <c r="CO201" s="107"/>
      <c r="CP201" s="107"/>
      <c r="CQ201" s="107"/>
      <c r="CR201" s="107"/>
      <c r="CS201" s="107"/>
      <c r="CT201" s="107"/>
      <c r="CU201" s="107"/>
      <c r="CV201" s="107"/>
      <c r="CW201" s="107"/>
      <c r="CX201" s="107"/>
      <c r="CY201" s="107"/>
      <c r="CZ201" s="107"/>
      <c r="DA201" s="107"/>
      <c r="DB201" s="107"/>
      <c r="DC201" s="107"/>
      <c r="DD201" s="107"/>
      <c r="DE201" s="107"/>
      <c r="DF201" s="107"/>
      <c r="DG201" s="107"/>
      <c r="DH201" s="107"/>
      <c r="DI201" s="107"/>
      <c r="DJ201" s="107"/>
      <c r="DK201" s="107"/>
      <c r="DL201" s="107"/>
      <c r="DM201" s="107"/>
      <c r="DN201" s="107"/>
      <c r="DO201" s="107"/>
      <c r="DP201" s="107"/>
      <c r="DQ201" s="107"/>
      <c r="DR201" s="107"/>
      <c r="DS201" s="107"/>
      <c r="DT201" s="107"/>
      <c r="DU201" s="107"/>
      <c r="DV201" s="107"/>
      <c r="DW201" s="107"/>
      <c r="DX201" s="107"/>
      <c r="DY201" s="107"/>
      <c r="DZ201" s="107"/>
      <c r="EA201" s="107"/>
      <c r="EB201" s="107"/>
      <c r="EC201" s="107"/>
      <c r="ED201" s="107"/>
      <c r="EE201" s="107"/>
      <c r="EF201" s="107"/>
      <c r="EG201" s="107"/>
      <c r="EH201" s="107"/>
      <c r="EI201" s="107"/>
      <c r="EJ201" s="107"/>
      <c r="EK201" s="107"/>
      <c r="EL201" s="107"/>
      <c r="EM201" s="107"/>
      <c r="EN201" s="107"/>
    </row>
    <row r="202" spans="1:145" s="12" customFormat="1" ht="115.5" customHeight="1">
      <c r="A202" s="98"/>
      <c r="B202" s="141" t="s">
        <v>262</v>
      </c>
      <c r="C202" s="76" t="s">
        <v>473</v>
      </c>
      <c r="D202" s="141"/>
      <c r="E202" s="565">
        <v>1518500</v>
      </c>
      <c r="F202" s="565">
        <v>1518500</v>
      </c>
      <c r="G202" s="280">
        <f t="shared" ref="G202" si="30">F202/E202*100</f>
        <v>100</v>
      </c>
      <c r="H202" s="345">
        <f t="shared" ref="H202" si="31">G202/100</f>
        <v>1</v>
      </c>
      <c r="I202" s="657" t="s">
        <v>600</v>
      </c>
      <c r="J202" s="77" t="s">
        <v>10</v>
      </c>
      <c r="K202" s="216">
        <v>100</v>
      </c>
      <c r="L202" s="216">
        <v>100</v>
      </c>
      <c r="M202" s="78">
        <f t="shared" ref="M202" si="32">L202/K202*100</f>
        <v>100</v>
      </c>
      <c r="N202" s="281">
        <f t="shared" ref="N202" si="33">M202/100</f>
        <v>1</v>
      </c>
      <c r="O202" s="494"/>
      <c r="P202" s="274"/>
      <c r="Q202" s="274"/>
      <c r="R202" s="274"/>
      <c r="S202" s="274"/>
      <c r="T202" s="274"/>
      <c r="U202" s="274"/>
      <c r="V202" s="274"/>
      <c r="W202" s="274"/>
      <c r="X202" s="274"/>
      <c r="Y202" s="274"/>
      <c r="Z202" s="274"/>
      <c r="AA202" s="274"/>
      <c r="AB202" s="107"/>
      <c r="AC202" s="107"/>
      <c r="AD202" s="107"/>
      <c r="AE202" s="107"/>
      <c r="AF202" s="107"/>
      <c r="AG202" s="107"/>
      <c r="AH202" s="107"/>
      <c r="AI202" s="107"/>
      <c r="AJ202" s="107"/>
      <c r="AK202" s="107"/>
      <c r="AL202" s="107"/>
      <c r="AM202" s="107"/>
      <c r="AN202" s="107"/>
      <c r="AO202" s="107"/>
      <c r="AP202" s="107"/>
      <c r="AQ202" s="107"/>
      <c r="AR202" s="107"/>
      <c r="AS202" s="107"/>
      <c r="AT202" s="107"/>
      <c r="AU202" s="107"/>
      <c r="AV202" s="107"/>
      <c r="AW202" s="107"/>
      <c r="AX202" s="107"/>
      <c r="AY202" s="107"/>
      <c r="AZ202" s="107"/>
      <c r="BA202" s="107"/>
      <c r="BB202" s="107"/>
      <c r="BC202" s="107"/>
      <c r="BD202" s="107"/>
      <c r="BE202" s="107"/>
      <c r="BF202" s="107"/>
      <c r="BG202" s="107"/>
      <c r="BH202" s="107"/>
      <c r="BI202" s="107"/>
      <c r="BJ202" s="107"/>
      <c r="BK202" s="107"/>
      <c r="BL202" s="107"/>
      <c r="BM202" s="107"/>
      <c r="BN202" s="107"/>
      <c r="BO202" s="107"/>
      <c r="BP202" s="107"/>
      <c r="BQ202" s="107"/>
      <c r="BR202" s="107"/>
      <c r="BS202" s="107"/>
      <c r="BT202" s="107"/>
      <c r="BU202" s="107"/>
      <c r="BV202" s="107"/>
      <c r="BW202" s="107"/>
      <c r="BX202" s="107"/>
      <c r="BY202" s="107"/>
      <c r="BZ202" s="107"/>
      <c r="CA202" s="107"/>
      <c r="CB202" s="107"/>
      <c r="CC202" s="107"/>
      <c r="CD202" s="107"/>
      <c r="CE202" s="107"/>
      <c r="CF202" s="107"/>
      <c r="CG202" s="107"/>
      <c r="CH202" s="107"/>
      <c r="CI202" s="107"/>
      <c r="CJ202" s="107"/>
      <c r="CK202" s="107"/>
      <c r="CL202" s="107"/>
      <c r="CM202" s="107"/>
      <c r="CN202" s="107"/>
      <c r="CO202" s="107"/>
      <c r="CP202" s="107"/>
      <c r="CQ202" s="107"/>
      <c r="CR202" s="107"/>
      <c r="CS202" s="107"/>
      <c r="CT202" s="107"/>
      <c r="CU202" s="107"/>
      <c r="CV202" s="107"/>
      <c r="CW202" s="107"/>
      <c r="CX202" s="107"/>
      <c r="CY202" s="107"/>
      <c r="CZ202" s="107"/>
      <c r="DA202" s="107"/>
      <c r="DB202" s="107"/>
      <c r="DC202" s="107"/>
      <c r="DD202" s="107"/>
      <c r="DE202" s="107"/>
      <c r="DF202" s="107"/>
      <c r="DG202" s="107"/>
      <c r="DH202" s="107"/>
      <c r="DI202" s="107"/>
      <c r="DJ202" s="107"/>
      <c r="DK202" s="107"/>
      <c r="DL202" s="107"/>
      <c r="DM202" s="107"/>
      <c r="DN202" s="107"/>
      <c r="DO202" s="107"/>
      <c r="DP202" s="107"/>
      <c r="DQ202" s="107"/>
      <c r="DR202" s="107"/>
      <c r="DS202" s="107"/>
      <c r="DT202" s="107"/>
      <c r="DU202" s="107"/>
      <c r="DV202" s="107"/>
      <c r="DW202" s="107"/>
      <c r="DX202" s="107"/>
      <c r="DY202" s="107"/>
      <c r="DZ202" s="107"/>
      <c r="EA202" s="107"/>
      <c r="EB202" s="107"/>
      <c r="EC202" s="107"/>
      <c r="ED202" s="107"/>
      <c r="EE202" s="107"/>
      <c r="EF202" s="107"/>
      <c r="EG202" s="107"/>
      <c r="EH202" s="107"/>
      <c r="EI202" s="107"/>
      <c r="EJ202" s="107"/>
      <c r="EK202" s="107"/>
      <c r="EL202" s="107"/>
      <c r="EM202" s="107"/>
      <c r="EN202" s="107"/>
    </row>
    <row r="203" spans="1:145" s="12" customFormat="1" ht="192.75" customHeight="1">
      <c r="A203" s="98"/>
      <c r="B203" s="141" t="s">
        <v>263</v>
      </c>
      <c r="C203" s="76" t="s">
        <v>471</v>
      </c>
      <c r="D203" s="141"/>
      <c r="E203" s="590">
        <v>21122372.289999999</v>
      </c>
      <c r="F203" s="590">
        <v>21027329.239999998</v>
      </c>
      <c r="G203" s="280">
        <f>F203/E203*100</f>
        <v>99.550036100608835</v>
      </c>
      <c r="H203" s="345">
        <f t="shared" ref="H203:H207" si="34">G203/100</f>
        <v>0.99550036100608841</v>
      </c>
      <c r="I203" s="76" t="s">
        <v>601</v>
      </c>
      <c r="J203" s="77" t="s">
        <v>10</v>
      </c>
      <c r="K203" s="216">
        <v>100</v>
      </c>
      <c r="L203" s="216">
        <v>99.6</v>
      </c>
      <c r="M203" s="78">
        <f t="shared" ref="M203:M206" si="35">L203/K203*100</f>
        <v>99.6</v>
      </c>
      <c r="N203" s="281">
        <f t="shared" ref="N203:N206" si="36">M203/100</f>
        <v>0.996</v>
      </c>
      <c r="O203" s="494" t="s">
        <v>598</v>
      </c>
      <c r="P203" s="274"/>
      <c r="Q203" s="274"/>
      <c r="R203" s="274"/>
      <c r="S203" s="274"/>
      <c r="T203" s="274"/>
      <c r="U203" s="274"/>
      <c r="V203" s="274"/>
      <c r="W203" s="274"/>
      <c r="X203" s="274"/>
      <c r="Y203" s="274"/>
      <c r="Z203" s="274"/>
      <c r="AA203" s="274"/>
      <c r="AB203" s="107"/>
      <c r="AC203" s="107"/>
      <c r="AD203" s="107"/>
      <c r="AE203" s="107"/>
      <c r="AF203" s="107"/>
      <c r="AG203" s="107"/>
      <c r="AH203" s="107"/>
      <c r="AI203" s="107"/>
      <c r="AJ203" s="107"/>
      <c r="AK203" s="107"/>
      <c r="AL203" s="107"/>
      <c r="AM203" s="107"/>
      <c r="AN203" s="107"/>
      <c r="AO203" s="107"/>
      <c r="AP203" s="107"/>
      <c r="AQ203" s="107"/>
      <c r="AR203" s="107"/>
      <c r="AS203" s="107"/>
      <c r="AT203" s="107"/>
      <c r="AU203" s="107"/>
      <c r="AV203" s="107"/>
      <c r="AW203" s="107"/>
      <c r="AX203" s="107"/>
      <c r="AY203" s="107"/>
      <c r="AZ203" s="107"/>
      <c r="BA203" s="107"/>
      <c r="BB203" s="107"/>
      <c r="BC203" s="107"/>
      <c r="BD203" s="107"/>
      <c r="BE203" s="107"/>
      <c r="BF203" s="107"/>
      <c r="BG203" s="107"/>
      <c r="BH203" s="107"/>
      <c r="BI203" s="107"/>
      <c r="BJ203" s="107"/>
      <c r="BK203" s="107"/>
      <c r="BL203" s="107"/>
      <c r="BM203" s="107"/>
      <c r="BN203" s="107"/>
      <c r="BO203" s="107"/>
      <c r="BP203" s="107"/>
      <c r="BQ203" s="107"/>
      <c r="BR203" s="107"/>
      <c r="BS203" s="107"/>
      <c r="BT203" s="107"/>
      <c r="BU203" s="107"/>
      <c r="BV203" s="107"/>
      <c r="BW203" s="107"/>
      <c r="BX203" s="107"/>
      <c r="BY203" s="107"/>
      <c r="BZ203" s="107"/>
      <c r="CA203" s="107"/>
      <c r="CB203" s="107"/>
      <c r="CC203" s="107"/>
      <c r="CD203" s="107"/>
      <c r="CE203" s="107"/>
      <c r="CF203" s="107"/>
      <c r="CG203" s="107"/>
      <c r="CH203" s="107"/>
      <c r="CI203" s="107"/>
      <c r="CJ203" s="107"/>
      <c r="CK203" s="107"/>
      <c r="CL203" s="107"/>
      <c r="CM203" s="107"/>
      <c r="CN203" s="107"/>
      <c r="CO203" s="107"/>
      <c r="CP203" s="107"/>
      <c r="CQ203" s="107"/>
      <c r="CR203" s="107"/>
      <c r="CS203" s="107"/>
      <c r="CT203" s="107"/>
      <c r="CU203" s="107"/>
      <c r="CV203" s="107"/>
      <c r="CW203" s="107"/>
      <c r="CX203" s="107"/>
      <c r="CY203" s="107"/>
      <c r="CZ203" s="107"/>
      <c r="DA203" s="107"/>
      <c r="DB203" s="107"/>
      <c r="DC203" s="107"/>
      <c r="DD203" s="107"/>
      <c r="DE203" s="107"/>
      <c r="DF203" s="107"/>
      <c r="DG203" s="107"/>
      <c r="DH203" s="107"/>
      <c r="DI203" s="107"/>
      <c r="DJ203" s="107"/>
      <c r="DK203" s="107"/>
      <c r="DL203" s="107"/>
      <c r="DM203" s="107"/>
      <c r="DN203" s="107"/>
      <c r="DO203" s="107"/>
      <c r="DP203" s="107"/>
      <c r="DQ203" s="107"/>
      <c r="DR203" s="107"/>
      <c r="DS203" s="107"/>
      <c r="DT203" s="107"/>
      <c r="DU203" s="107"/>
      <c r="DV203" s="107"/>
      <c r="DW203" s="107"/>
      <c r="DX203" s="107"/>
      <c r="DY203" s="107"/>
      <c r="DZ203" s="107"/>
      <c r="EA203" s="107"/>
      <c r="EB203" s="107"/>
      <c r="EC203" s="107"/>
      <c r="ED203" s="107"/>
      <c r="EE203" s="107"/>
      <c r="EF203" s="107"/>
      <c r="EG203" s="107"/>
      <c r="EH203" s="107"/>
      <c r="EI203" s="107"/>
      <c r="EJ203" s="107"/>
      <c r="EK203" s="107"/>
      <c r="EL203" s="107"/>
      <c r="EM203" s="107"/>
      <c r="EN203" s="107"/>
    </row>
    <row r="204" spans="1:145" s="12" customFormat="1" ht="115.5" customHeight="1">
      <c r="A204" s="98"/>
      <c r="B204" s="141" t="s">
        <v>264</v>
      </c>
      <c r="C204" s="76" t="s">
        <v>511</v>
      </c>
      <c r="D204" s="141"/>
      <c r="E204" s="592">
        <v>500400</v>
      </c>
      <c r="F204" s="591">
        <v>499167.37</v>
      </c>
      <c r="G204" s="280">
        <f>F204/E204*100</f>
        <v>99.753671063149483</v>
      </c>
      <c r="H204" s="345">
        <f t="shared" si="34"/>
        <v>0.99753671063149485</v>
      </c>
      <c r="I204" s="76" t="s">
        <v>602</v>
      </c>
      <c r="J204" s="77" t="s">
        <v>10</v>
      </c>
      <c r="K204" s="216">
        <v>100</v>
      </c>
      <c r="L204" s="216">
        <v>100</v>
      </c>
      <c r="M204" s="78">
        <f t="shared" si="35"/>
        <v>100</v>
      </c>
      <c r="N204" s="281">
        <f t="shared" si="36"/>
        <v>1</v>
      </c>
      <c r="O204" s="494" t="s">
        <v>599</v>
      </c>
      <c r="P204" s="274"/>
      <c r="Q204" s="274"/>
      <c r="R204" s="274"/>
      <c r="S204" s="274"/>
      <c r="T204" s="274"/>
      <c r="U204" s="274"/>
      <c r="V204" s="274"/>
      <c r="W204" s="274"/>
      <c r="X204" s="274"/>
      <c r="Y204" s="274"/>
      <c r="Z204" s="274"/>
      <c r="AA204" s="274"/>
      <c r="AB204" s="107"/>
      <c r="AC204" s="107"/>
      <c r="AD204" s="107"/>
      <c r="AE204" s="107"/>
      <c r="AF204" s="107"/>
      <c r="AG204" s="107"/>
      <c r="AH204" s="107"/>
      <c r="AI204" s="107"/>
      <c r="AJ204" s="107"/>
      <c r="AK204" s="107"/>
      <c r="AL204" s="107"/>
      <c r="AM204" s="107"/>
      <c r="AN204" s="107"/>
      <c r="AO204" s="107"/>
      <c r="AP204" s="107"/>
      <c r="AQ204" s="107"/>
      <c r="AR204" s="107"/>
      <c r="AS204" s="107"/>
      <c r="AT204" s="107"/>
      <c r="AU204" s="107"/>
      <c r="AV204" s="107"/>
      <c r="AW204" s="107"/>
      <c r="AX204" s="107"/>
      <c r="AY204" s="107"/>
      <c r="AZ204" s="107"/>
      <c r="BA204" s="107"/>
      <c r="BB204" s="107"/>
      <c r="BC204" s="107"/>
      <c r="BD204" s="107"/>
      <c r="BE204" s="107"/>
      <c r="BF204" s="107"/>
      <c r="BG204" s="107"/>
      <c r="BH204" s="107"/>
      <c r="BI204" s="107"/>
      <c r="BJ204" s="107"/>
      <c r="BK204" s="107"/>
      <c r="BL204" s="107"/>
      <c r="BM204" s="107"/>
      <c r="BN204" s="107"/>
      <c r="BO204" s="107"/>
      <c r="BP204" s="107"/>
      <c r="BQ204" s="107"/>
      <c r="BR204" s="107"/>
      <c r="BS204" s="107"/>
      <c r="BT204" s="107"/>
      <c r="BU204" s="107"/>
      <c r="BV204" s="107"/>
      <c r="BW204" s="107"/>
      <c r="BX204" s="107"/>
      <c r="BY204" s="107"/>
      <c r="BZ204" s="107"/>
      <c r="CA204" s="107"/>
      <c r="CB204" s="107"/>
      <c r="CC204" s="107"/>
      <c r="CD204" s="107"/>
      <c r="CE204" s="107"/>
      <c r="CF204" s="107"/>
      <c r="CG204" s="107"/>
      <c r="CH204" s="107"/>
      <c r="CI204" s="107"/>
      <c r="CJ204" s="107"/>
      <c r="CK204" s="107"/>
      <c r="CL204" s="107"/>
      <c r="CM204" s="107"/>
      <c r="CN204" s="107"/>
      <c r="CO204" s="107"/>
      <c r="CP204" s="107"/>
      <c r="CQ204" s="107"/>
      <c r="CR204" s="107"/>
      <c r="CS204" s="107"/>
      <c r="CT204" s="107"/>
      <c r="CU204" s="107"/>
      <c r="CV204" s="107"/>
      <c r="CW204" s="107"/>
      <c r="CX204" s="107"/>
      <c r="CY204" s="107"/>
      <c r="CZ204" s="107"/>
      <c r="DA204" s="107"/>
      <c r="DB204" s="107"/>
      <c r="DC204" s="107"/>
      <c r="DD204" s="107"/>
      <c r="DE204" s="107"/>
      <c r="DF204" s="107"/>
      <c r="DG204" s="107"/>
      <c r="DH204" s="107"/>
      <c r="DI204" s="107"/>
      <c r="DJ204" s="107"/>
      <c r="DK204" s="107"/>
      <c r="DL204" s="107"/>
      <c r="DM204" s="107"/>
      <c r="DN204" s="107"/>
      <c r="DO204" s="107"/>
      <c r="DP204" s="107"/>
      <c r="DQ204" s="107"/>
      <c r="DR204" s="107"/>
      <c r="DS204" s="107"/>
      <c r="DT204" s="107"/>
      <c r="DU204" s="107"/>
      <c r="DV204" s="107"/>
      <c r="DW204" s="107"/>
      <c r="DX204" s="107"/>
      <c r="DY204" s="107"/>
      <c r="DZ204" s="107"/>
      <c r="EA204" s="107"/>
      <c r="EB204" s="107"/>
      <c r="EC204" s="107"/>
      <c r="ED204" s="107"/>
      <c r="EE204" s="107"/>
      <c r="EF204" s="107"/>
      <c r="EG204" s="107"/>
      <c r="EH204" s="107"/>
      <c r="EI204" s="107"/>
      <c r="EJ204" s="107"/>
      <c r="EK204" s="107"/>
      <c r="EL204" s="107"/>
      <c r="EM204" s="107"/>
      <c r="EN204" s="107"/>
    </row>
    <row r="205" spans="1:145" s="12" customFormat="1" ht="115.5" customHeight="1">
      <c r="A205" s="98"/>
      <c r="B205" s="141" t="s">
        <v>376</v>
      </c>
      <c r="C205" s="76" t="s">
        <v>512</v>
      </c>
      <c r="D205" s="141"/>
      <c r="E205" s="590">
        <v>3611717.08</v>
      </c>
      <c r="F205" s="590">
        <v>3006147.67</v>
      </c>
      <c r="G205" s="280">
        <f>F205/E205*100</f>
        <v>83.233199151911421</v>
      </c>
      <c r="H205" s="345">
        <f t="shared" si="34"/>
        <v>0.83233199151911419</v>
      </c>
      <c r="I205" s="76" t="s">
        <v>603</v>
      </c>
      <c r="J205" s="10" t="s">
        <v>14</v>
      </c>
      <c r="K205" s="216">
        <v>100</v>
      </c>
      <c r="L205" s="216">
        <v>100</v>
      </c>
      <c r="M205" s="78">
        <f t="shared" si="35"/>
        <v>100</v>
      </c>
      <c r="N205" s="281">
        <f t="shared" si="36"/>
        <v>1</v>
      </c>
      <c r="O205" s="45"/>
      <c r="P205" s="274"/>
      <c r="Q205" s="274"/>
      <c r="R205" s="274"/>
      <c r="S205" s="274"/>
      <c r="T205" s="274"/>
      <c r="U205" s="274"/>
      <c r="V205" s="274"/>
      <c r="W205" s="274"/>
      <c r="X205" s="274"/>
      <c r="Y205" s="274"/>
      <c r="Z205" s="274"/>
      <c r="AA205" s="274"/>
      <c r="AB205" s="107"/>
      <c r="AC205" s="107"/>
      <c r="AD205" s="107"/>
      <c r="AE205" s="107"/>
      <c r="AF205" s="107"/>
      <c r="AG205" s="107"/>
      <c r="AH205" s="107"/>
      <c r="AI205" s="107"/>
      <c r="AJ205" s="107"/>
      <c r="AK205" s="107"/>
      <c r="AL205" s="107"/>
      <c r="AM205" s="107"/>
      <c r="AN205" s="107"/>
      <c r="AO205" s="107"/>
      <c r="AP205" s="107"/>
      <c r="AQ205" s="107"/>
      <c r="AR205" s="107"/>
      <c r="AS205" s="107"/>
      <c r="AT205" s="107"/>
      <c r="AU205" s="107"/>
      <c r="AV205" s="107"/>
      <c r="AW205" s="107"/>
      <c r="AX205" s="107"/>
      <c r="AY205" s="107"/>
      <c r="AZ205" s="107"/>
      <c r="BA205" s="107"/>
      <c r="BB205" s="107"/>
      <c r="BC205" s="107"/>
      <c r="BD205" s="107"/>
      <c r="BE205" s="107"/>
      <c r="BF205" s="107"/>
      <c r="BG205" s="107"/>
      <c r="BH205" s="107"/>
      <c r="BI205" s="107"/>
      <c r="BJ205" s="107"/>
      <c r="BK205" s="107"/>
      <c r="BL205" s="107"/>
      <c r="BM205" s="107"/>
      <c r="BN205" s="107"/>
      <c r="BO205" s="107"/>
      <c r="BP205" s="107"/>
      <c r="BQ205" s="107"/>
      <c r="BR205" s="107"/>
      <c r="BS205" s="107"/>
      <c r="BT205" s="107"/>
      <c r="BU205" s="107"/>
      <c r="BV205" s="107"/>
      <c r="BW205" s="107"/>
      <c r="BX205" s="107"/>
      <c r="BY205" s="107"/>
      <c r="BZ205" s="107"/>
      <c r="CA205" s="107"/>
      <c r="CB205" s="107"/>
      <c r="CC205" s="107"/>
      <c r="CD205" s="107"/>
      <c r="CE205" s="107"/>
      <c r="CF205" s="107"/>
      <c r="CG205" s="107"/>
      <c r="CH205" s="107"/>
      <c r="CI205" s="107"/>
      <c r="CJ205" s="107"/>
      <c r="CK205" s="107"/>
      <c r="CL205" s="107"/>
      <c r="CM205" s="107"/>
      <c r="CN205" s="107"/>
      <c r="CO205" s="107"/>
      <c r="CP205" s="107"/>
      <c r="CQ205" s="107"/>
      <c r="CR205" s="107"/>
      <c r="CS205" s="107"/>
      <c r="CT205" s="107"/>
      <c r="CU205" s="107"/>
      <c r="CV205" s="107"/>
      <c r="CW205" s="107"/>
      <c r="CX205" s="107"/>
      <c r="CY205" s="107"/>
      <c r="CZ205" s="107"/>
      <c r="DA205" s="107"/>
      <c r="DB205" s="107"/>
      <c r="DC205" s="107"/>
      <c r="DD205" s="107"/>
      <c r="DE205" s="107"/>
      <c r="DF205" s="107"/>
      <c r="DG205" s="107"/>
      <c r="DH205" s="107"/>
      <c r="DI205" s="107"/>
      <c r="DJ205" s="107"/>
      <c r="DK205" s="107"/>
      <c r="DL205" s="107"/>
      <c r="DM205" s="107"/>
      <c r="DN205" s="107"/>
      <c r="DO205" s="107"/>
      <c r="DP205" s="107"/>
      <c r="DQ205" s="107"/>
      <c r="DR205" s="107"/>
      <c r="DS205" s="107"/>
      <c r="DT205" s="107"/>
      <c r="DU205" s="107"/>
      <c r="DV205" s="107"/>
      <c r="DW205" s="107"/>
      <c r="DX205" s="107"/>
      <c r="DY205" s="107"/>
      <c r="DZ205" s="107"/>
      <c r="EA205" s="107"/>
      <c r="EB205" s="107"/>
      <c r="EC205" s="107"/>
      <c r="ED205" s="107"/>
      <c r="EE205" s="107"/>
      <c r="EF205" s="107"/>
      <c r="EG205" s="107"/>
      <c r="EH205" s="107"/>
      <c r="EI205" s="107"/>
      <c r="EJ205" s="107"/>
      <c r="EK205" s="107"/>
      <c r="EL205" s="107"/>
      <c r="EM205" s="107"/>
      <c r="EN205" s="107"/>
    </row>
    <row r="206" spans="1:145" s="12" customFormat="1" ht="115.5" customHeight="1">
      <c r="A206" s="98"/>
      <c r="B206" s="141" t="s">
        <v>474</v>
      </c>
      <c r="C206" s="76" t="s">
        <v>472</v>
      </c>
      <c r="D206" s="141"/>
      <c r="E206" s="565">
        <v>6544200</v>
      </c>
      <c r="F206" s="565">
        <v>6544200</v>
      </c>
      <c r="G206" s="280">
        <f>F206/E206*100</f>
        <v>100</v>
      </c>
      <c r="H206" s="345">
        <f t="shared" si="34"/>
        <v>1</v>
      </c>
      <c r="I206" s="76" t="s">
        <v>604</v>
      </c>
      <c r="J206" s="10" t="s">
        <v>14</v>
      </c>
      <c r="K206" s="207">
        <v>100</v>
      </c>
      <c r="L206" s="207">
        <v>100</v>
      </c>
      <c r="M206" s="78">
        <f t="shared" si="35"/>
        <v>100</v>
      </c>
      <c r="N206" s="281">
        <f t="shared" si="36"/>
        <v>1</v>
      </c>
      <c r="O206" s="233"/>
      <c r="P206" s="274"/>
      <c r="Q206" s="274"/>
      <c r="R206" s="274"/>
      <c r="S206" s="274"/>
      <c r="T206" s="274"/>
      <c r="U206" s="274"/>
      <c r="V206" s="274"/>
      <c r="W206" s="274"/>
      <c r="X206" s="274"/>
      <c r="Y206" s="274"/>
      <c r="Z206" s="274"/>
      <c r="AA206" s="274"/>
      <c r="AB206" s="107"/>
      <c r="AC206" s="107"/>
      <c r="AD206" s="107"/>
      <c r="AE206" s="107"/>
      <c r="AF206" s="107"/>
      <c r="AG206" s="107"/>
      <c r="AH206" s="107"/>
      <c r="AI206" s="107"/>
      <c r="AJ206" s="107"/>
      <c r="AK206" s="107"/>
      <c r="AL206" s="107"/>
      <c r="AM206" s="107"/>
      <c r="AN206" s="107"/>
      <c r="AO206" s="107"/>
      <c r="AP206" s="107"/>
      <c r="AQ206" s="107"/>
      <c r="AR206" s="107"/>
      <c r="AS206" s="107"/>
      <c r="AT206" s="107"/>
      <c r="AU206" s="107"/>
      <c r="AV206" s="107"/>
      <c r="AW206" s="107"/>
      <c r="AX206" s="107"/>
      <c r="AY206" s="107"/>
      <c r="AZ206" s="107"/>
      <c r="BA206" s="107"/>
      <c r="BB206" s="107"/>
      <c r="BC206" s="107"/>
      <c r="BD206" s="107"/>
      <c r="BE206" s="107"/>
      <c r="BF206" s="107"/>
      <c r="BG206" s="107"/>
      <c r="BH206" s="107"/>
      <c r="BI206" s="107"/>
      <c r="BJ206" s="107"/>
      <c r="BK206" s="107"/>
      <c r="BL206" s="107"/>
      <c r="BM206" s="107"/>
      <c r="BN206" s="107"/>
      <c r="BO206" s="107"/>
      <c r="BP206" s="107"/>
      <c r="BQ206" s="107"/>
      <c r="BR206" s="107"/>
      <c r="BS206" s="107"/>
      <c r="BT206" s="107"/>
      <c r="BU206" s="107"/>
      <c r="BV206" s="107"/>
      <c r="BW206" s="107"/>
      <c r="BX206" s="107"/>
      <c r="BY206" s="107"/>
      <c r="BZ206" s="107"/>
      <c r="CA206" s="107"/>
      <c r="CB206" s="107"/>
      <c r="CC206" s="107"/>
      <c r="CD206" s="107"/>
      <c r="CE206" s="107"/>
      <c r="CF206" s="107"/>
      <c r="CG206" s="107"/>
      <c r="CH206" s="107"/>
      <c r="CI206" s="107"/>
      <c r="CJ206" s="107"/>
      <c r="CK206" s="107"/>
      <c r="CL206" s="107"/>
      <c r="CM206" s="107"/>
      <c r="CN206" s="107"/>
      <c r="CO206" s="107"/>
      <c r="CP206" s="107"/>
      <c r="CQ206" s="107"/>
      <c r="CR206" s="107"/>
      <c r="CS206" s="107"/>
      <c r="CT206" s="107"/>
      <c r="CU206" s="107"/>
      <c r="CV206" s="107"/>
      <c r="CW206" s="107"/>
      <c r="CX206" s="107"/>
      <c r="CY206" s="107"/>
      <c r="CZ206" s="107"/>
      <c r="DA206" s="107"/>
      <c r="DB206" s="107"/>
      <c r="DC206" s="107"/>
      <c r="DD206" s="107"/>
      <c r="DE206" s="107"/>
      <c r="DF206" s="107"/>
      <c r="DG206" s="107"/>
      <c r="DH206" s="107"/>
      <c r="DI206" s="107"/>
      <c r="DJ206" s="107"/>
      <c r="DK206" s="107"/>
      <c r="DL206" s="107"/>
      <c r="DM206" s="107"/>
      <c r="DN206" s="107"/>
      <c r="DO206" s="107"/>
      <c r="DP206" s="107"/>
      <c r="DQ206" s="107"/>
      <c r="DR206" s="107"/>
      <c r="DS206" s="107"/>
      <c r="DT206" s="107"/>
      <c r="DU206" s="107"/>
      <c r="DV206" s="107"/>
      <c r="DW206" s="107"/>
      <c r="DX206" s="107"/>
      <c r="DY206" s="107"/>
      <c r="DZ206" s="107"/>
      <c r="EA206" s="107"/>
      <c r="EB206" s="107"/>
      <c r="EC206" s="107"/>
      <c r="ED206" s="107"/>
      <c r="EE206" s="107"/>
      <c r="EF206" s="107"/>
      <c r="EG206" s="107"/>
      <c r="EH206" s="107"/>
      <c r="EI206" s="107"/>
      <c r="EJ206" s="107"/>
      <c r="EK206" s="107"/>
      <c r="EL206" s="107"/>
      <c r="EM206" s="107"/>
      <c r="EN206" s="107"/>
    </row>
    <row r="207" spans="1:145" s="12" customFormat="1" ht="34.5" customHeight="1">
      <c r="A207" s="98"/>
      <c r="B207" s="172"/>
      <c r="C207" s="195" t="s">
        <v>15</v>
      </c>
      <c r="D207" s="172"/>
      <c r="E207" s="252">
        <f>SUM(E202:E206)</f>
        <v>33297189.369999997</v>
      </c>
      <c r="F207" s="252">
        <f>SUM(F202:F206)</f>
        <v>32595344.280000001</v>
      </c>
      <c r="G207" s="409">
        <f>(G202+G203+G204+G205+G206)/5</f>
        <v>96.507381263133951</v>
      </c>
      <c r="H207" s="410">
        <f t="shared" si="34"/>
        <v>0.96507381263133951</v>
      </c>
      <c r="I207" s="195"/>
      <c r="J207" s="174"/>
      <c r="K207" s="223"/>
      <c r="L207" s="223"/>
      <c r="M207" s="173">
        <f>SUM(M202:M206)/5</f>
        <v>99.92</v>
      </c>
      <c r="N207" s="516">
        <f t="shared" ref="N207" si="37">M207/100</f>
        <v>0.99919999999999998</v>
      </c>
      <c r="O207" s="232"/>
      <c r="P207" s="274"/>
      <c r="Q207" s="274"/>
      <c r="R207" s="274"/>
      <c r="S207" s="274"/>
      <c r="T207" s="274"/>
      <c r="U207" s="274"/>
      <c r="V207" s="274"/>
      <c r="W207" s="274"/>
      <c r="X207" s="274"/>
      <c r="Y207" s="274"/>
      <c r="Z207" s="274"/>
      <c r="AA207" s="274"/>
      <c r="AB207" s="107"/>
      <c r="AC207" s="107"/>
      <c r="AD207" s="107"/>
      <c r="AE207" s="107"/>
      <c r="AF207" s="107"/>
      <c r="AG207" s="107"/>
      <c r="AH207" s="107"/>
      <c r="AI207" s="107"/>
      <c r="AJ207" s="107"/>
      <c r="AK207" s="107"/>
      <c r="AL207" s="107"/>
      <c r="AM207" s="107"/>
      <c r="AN207" s="107"/>
      <c r="AO207" s="107"/>
      <c r="AP207" s="107"/>
      <c r="AQ207" s="107"/>
      <c r="AR207" s="107"/>
      <c r="AS207" s="107"/>
      <c r="AT207" s="107"/>
      <c r="AU207" s="107"/>
      <c r="AV207" s="107"/>
      <c r="AW207" s="107"/>
      <c r="AX207" s="107"/>
      <c r="AY207" s="107"/>
      <c r="AZ207" s="107"/>
      <c r="BA207" s="107"/>
      <c r="BB207" s="107"/>
      <c r="BC207" s="107"/>
      <c r="BD207" s="107"/>
      <c r="BE207" s="107"/>
      <c r="BF207" s="107"/>
      <c r="BG207" s="107"/>
      <c r="BH207" s="107"/>
      <c r="BI207" s="107"/>
      <c r="BJ207" s="107"/>
      <c r="BK207" s="107"/>
      <c r="BL207" s="107"/>
      <c r="BM207" s="107"/>
      <c r="BN207" s="107"/>
      <c r="BO207" s="107"/>
      <c r="BP207" s="107"/>
      <c r="BQ207" s="107"/>
      <c r="BR207" s="107"/>
      <c r="BS207" s="107"/>
      <c r="BT207" s="107"/>
      <c r="BU207" s="107"/>
      <c r="BV207" s="107"/>
      <c r="BW207" s="107"/>
      <c r="BX207" s="107"/>
      <c r="BY207" s="107"/>
      <c r="BZ207" s="107"/>
      <c r="CA207" s="107"/>
      <c r="CB207" s="107"/>
      <c r="CC207" s="107"/>
      <c r="CD207" s="107"/>
      <c r="CE207" s="107"/>
      <c r="CF207" s="107"/>
      <c r="CG207" s="107"/>
      <c r="CH207" s="107"/>
      <c r="CI207" s="107"/>
      <c r="CJ207" s="107"/>
      <c r="CK207" s="107"/>
      <c r="CL207" s="107"/>
      <c r="CM207" s="107"/>
      <c r="CN207" s="107"/>
      <c r="CO207" s="107"/>
      <c r="CP207" s="107"/>
      <c r="CQ207" s="107"/>
      <c r="CR207" s="107"/>
      <c r="CS207" s="107"/>
      <c r="CT207" s="107"/>
      <c r="CU207" s="107"/>
      <c r="CV207" s="107"/>
      <c r="CW207" s="107"/>
      <c r="CX207" s="107"/>
      <c r="CY207" s="107"/>
      <c r="CZ207" s="107"/>
      <c r="DA207" s="107"/>
      <c r="DB207" s="107"/>
      <c r="DC207" s="107"/>
      <c r="DD207" s="107"/>
      <c r="DE207" s="107"/>
      <c r="DF207" s="107"/>
      <c r="DG207" s="107"/>
      <c r="DH207" s="107"/>
      <c r="DI207" s="107"/>
      <c r="DJ207" s="107"/>
      <c r="DK207" s="107"/>
      <c r="DL207" s="107"/>
      <c r="DM207" s="107"/>
      <c r="DN207" s="107"/>
      <c r="DO207" s="107"/>
      <c r="DP207" s="107"/>
      <c r="DQ207" s="107"/>
      <c r="DR207" s="107"/>
      <c r="DS207" s="107"/>
      <c r="DT207" s="107"/>
      <c r="DU207" s="107"/>
      <c r="DV207" s="107"/>
      <c r="DW207" s="107"/>
      <c r="DX207" s="107"/>
      <c r="DY207" s="107"/>
      <c r="DZ207" s="107"/>
      <c r="EA207" s="107"/>
      <c r="EB207" s="107"/>
      <c r="EC207" s="107"/>
      <c r="ED207" s="107"/>
      <c r="EE207" s="107"/>
      <c r="EF207" s="107"/>
      <c r="EG207" s="107"/>
      <c r="EH207" s="107"/>
      <c r="EI207" s="107"/>
      <c r="EJ207" s="107"/>
      <c r="EK207" s="107"/>
      <c r="EL207" s="107"/>
      <c r="EM207" s="107"/>
      <c r="EN207" s="107"/>
    </row>
    <row r="208" spans="1:145" s="449" customFormat="1" ht="40.5" customHeight="1">
      <c r="B208" s="442"/>
      <c r="C208" s="450" t="s">
        <v>78</v>
      </c>
      <c r="D208" s="451"/>
      <c r="E208" s="452">
        <f>E207+E198</f>
        <v>41427549.969999999</v>
      </c>
      <c r="F208" s="452">
        <f>F207+F198</f>
        <v>36955376.5</v>
      </c>
      <c r="G208" s="697">
        <f>F208/E208*100</f>
        <v>89.204832356152977</v>
      </c>
      <c r="H208" s="446">
        <f>G208/100</f>
        <v>0.89204832356152974</v>
      </c>
      <c r="I208" s="821" t="s">
        <v>79</v>
      </c>
      <c r="J208" s="822"/>
      <c r="K208" s="822"/>
      <c r="L208" s="823"/>
      <c r="M208" s="471">
        <v>1.08</v>
      </c>
      <c r="N208" s="453">
        <v>0.9</v>
      </c>
      <c r="O208" s="383"/>
      <c r="P208" s="190"/>
      <c r="Q208" s="190"/>
      <c r="R208" s="190"/>
      <c r="S208" s="190"/>
      <c r="T208" s="190"/>
      <c r="U208" s="190"/>
      <c r="V208" s="190"/>
      <c r="W208" s="190"/>
      <c r="X208" s="190"/>
      <c r="Y208" s="190"/>
      <c r="Z208" s="190"/>
      <c r="AA208" s="190"/>
      <c r="AB208" s="190"/>
      <c r="AC208" s="190"/>
      <c r="AD208" s="190"/>
      <c r="AE208" s="190"/>
      <c r="AF208" s="190"/>
      <c r="AG208" s="190"/>
      <c r="AH208" s="190"/>
      <c r="AI208" s="190"/>
      <c r="AJ208" s="190"/>
      <c r="AK208" s="190"/>
      <c r="AL208" s="190"/>
      <c r="AM208" s="190"/>
      <c r="AN208" s="190"/>
      <c r="AO208" s="190"/>
      <c r="AP208" s="190"/>
      <c r="AQ208" s="190"/>
      <c r="AR208" s="190"/>
      <c r="AS208" s="190"/>
      <c r="AT208" s="190"/>
      <c r="AU208" s="190"/>
      <c r="AV208" s="190"/>
      <c r="AW208" s="190"/>
      <c r="AX208" s="190"/>
      <c r="AY208" s="190"/>
      <c r="AZ208" s="190"/>
      <c r="BA208" s="190"/>
      <c r="BB208" s="190"/>
      <c r="BC208" s="190"/>
      <c r="BD208" s="190"/>
      <c r="BE208" s="190"/>
      <c r="BF208" s="190"/>
      <c r="BG208" s="190"/>
      <c r="BH208" s="190"/>
      <c r="BI208" s="190"/>
      <c r="BJ208" s="190"/>
      <c r="BK208" s="190"/>
      <c r="BL208" s="190"/>
      <c r="BM208" s="190"/>
      <c r="BN208" s="190"/>
      <c r="BO208" s="190"/>
      <c r="BP208" s="190"/>
      <c r="BQ208" s="190"/>
      <c r="BR208" s="190"/>
      <c r="BS208" s="190"/>
      <c r="BT208" s="190"/>
      <c r="BU208" s="190"/>
      <c r="BV208" s="190"/>
      <c r="BW208" s="190"/>
      <c r="BX208" s="190"/>
      <c r="BY208" s="190"/>
      <c r="BZ208" s="190"/>
      <c r="CA208" s="190"/>
      <c r="CB208" s="190"/>
      <c r="CC208" s="190"/>
      <c r="CD208" s="190"/>
      <c r="CE208" s="190"/>
      <c r="CF208" s="190"/>
      <c r="CG208" s="190"/>
      <c r="CH208" s="190"/>
      <c r="CI208" s="190"/>
      <c r="CJ208" s="190"/>
      <c r="CK208" s="190"/>
      <c r="CL208" s="190"/>
      <c r="CM208" s="190"/>
      <c r="CN208" s="190"/>
      <c r="CO208" s="190"/>
      <c r="CP208" s="190"/>
      <c r="CQ208" s="190"/>
      <c r="CR208" s="190"/>
      <c r="CS208" s="190"/>
      <c r="CT208" s="190"/>
      <c r="CU208" s="190"/>
      <c r="CV208" s="190"/>
      <c r="CW208" s="190"/>
      <c r="CX208" s="190"/>
      <c r="CY208" s="190"/>
      <c r="CZ208" s="190"/>
      <c r="DA208" s="190"/>
      <c r="DB208" s="190"/>
      <c r="DC208" s="190"/>
      <c r="DD208" s="190"/>
      <c r="DE208" s="190"/>
      <c r="DF208" s="190"/>
      <c r="DG208" s="190"/>
      <c r="DH208" s="190"/>
      <c r="DI208" s="190"/>
      <c r="DJ208" s="190"/>
      <c r="DK208" s="190"/>
      <c r="DL208" s="190"/>
      <c r="DM208" s="190"/>
      <c r="DN208" s="190"/>
      <c r="DO208" s="190"/>
      <c r="DP208" s="190"/>
      <c r="DQ208" s="190"/>
      <c r="DR208" s="190"/>
      <c r="DS208" s="190"/>
      <c r="DT208" s="190"/>
      <c r="DU208" s="190"/>
      <c r="DV208" s="190"/>
      <c r="DW208" s="190"/>
      <c r="DX208" s="190"/>
      <c r="DY208" s="190"/>
      <c r="DZ208" s="190"/>
      <c r="EA208" s="190"/>
      <c r="EB208" s="190"/>
      <c r="EC208" s="190"/>
      <c r="ED208" s="190"/>
      <c r="EE208" s="190"/>
      <c r="EF208" s="190"/>
      <c r="EG208" s="190"/>
      <c r="EH208" s="190"/>
      <c r="EI208" s="190"/>
      <c r="EJ208" s="190"/>
      <c r="EK208" s="190"/>
      <c r="EL208" s="190"/>
      <c r="EM208" s="190"/>
      <c r="EN208" s="190"/>
      <c r="EO208" s="454"/>
    </row>
    <row r="209" spans="1:144" s="107" customFormat="1" ht="34.5" customHeight="1">
      <c r="B209" s="411"/>
      <c r="C209" s="133" t="s">
        <v>353</v>
      </c>
      <c r="D209" s="114" t="s">
        <v>357</v>
      </c>
      <c r="E209" s="413"/>
      <c r="F209" s="413"/>
      <c r="G209" s="334"/>
      <c r="H209" s="341"/>
      <c r="I209" s="314"/>
      <c r="J209" s="314"/>
      <c r="K209" s="224"/>
      <c r="L209" s="224"/>
      <c r="M209" s="101"/>
      <c r="N209" s="412"/>
      <c r="O209" s="232"/>
      <c r="P209" s="274"/>
      <c r="Q209" s="274"/>
      <c r="R209" s="274"/>
      <c r="S209" s="274"/>
      <c r="T209" s="274"/>
      <c r="U209" s="274"/>
      <c r="V209" s="274"/>
      <c r="W209" s="274"/>
      <c r="X209" s="274"/>
      <c r="Y209" s="274"/>
      <c r="Z209" s="274"/>
      <c r="AA209" s="274"/>
    </row>
    <row r="210" spans="1:144" s="107" customFormat="1" ht="32.25" customHeight="1">
      <c r="B210" s="411"/>
      <c r="C210" s="133" t="s">
        <v>354</v>
      </c>
      <c r="D210" s="114" t="s">
        <v>564</v>
      </c>
      <c r="E210" s="475">
        <v>1518500</v>
      </c>
      <c r="F210" s="475">
        <v>1518500</v>
      </c>
      <c r="G210" s="614"/>
      <c r="H210" s="341"/>
      <c r="I210" s="314"/>
      <c r="J210" s="314"/>
      <c r="K210" s="224"/>
      <c r="L210" s="224"/>
      <c r="M210" s="101"/>
      <c r="N210" s="412"/>
      <c r="O210" s="232"/>
      <c r="P210" s="274"/>
      <c r="Q210" s="274"/>
      <c r="R210" s="274"/>
      <c r="S210" s="274"/>
      <c r="T210" s="274"/>
      <c r="U210" s="274"/>
      <c r="V210" s="274"/>
      <c r="W210" s="274"/>
      <c r="X210" s="274"/>
      <c r="Y210" s="274"/>
      <c r="Z210" s="274"/>
      <c r="AA210" s="274"/>
    </row>
    <row r="211" spans="1:144" s="107" customFormat="1" ht="33.75" customHeight="1">
      <c r="B211" s="411"/>
      <c r="C211" s="133" t="s">
        <v>355</v>
      </c>
      <c r="D211" s="114" t="s">
        <v>565</v>
      </c>
      <c r="E211" s="413">
        <v>39909049.969999999</v>
      </c>
      <c r="F211" s="413">
        <v>35436876.5</v>
      </c>
      <c r="G211" s="615"/>
      <c r="H211" s="341"/>
      <c r="I211" s="314"/>
      <c r="J211" s="314"/>
      <c r="K211" s="224"/>
      <c r="L211" s="224"/>
      <c r="M211" s="101"/>
      <c r="N211" s="412"/>
      <c r="O211" s="232"/>
      <c r="P211" s="274"/>
      <c r="Q211" s="274"/>
      <c r="R211" s="274"/>
      <c r="S211" s="274"/>
      <c r="T211" s="274"/>
      <c r="U211" s="274"/>
      <c r="V211" s="274"/>
      <c r="W211" s="274"/>
      <c r="X211" s="274"/>
      <c r="Y211" s="274"/>
      <c r="Z211" s="274"/>
      <c r="AA211" s="274"/>
    </row>
    <row r="212" spans="1:144" s="107" customFormat="1" ht="36" customHeight="1">
      <c r="B212" s="411"/>
      <c r="C212" s="133" t="s">
        <v>356</v>
      </c>
      <c r="D212" s="114" t="s">
        <v>359</v>
      </c>
      <c r="E212" s="413"/>
      <c r="F212" s="413"/>
      <c r="G212" s="334"/>
      <c r="H212" s="341"/>
      <c r="I212" s="314"/>
      <c r="J212" s="314"/>
      <c r="K212" s="224"/>
      <c r="L212" s="224"/>
      <c r="M212" s="101"/>
      <c r="N212" s="412"/>
      <c r="O212" s="232"/>
      <c r="P212" s="274"/>
      <c r="Q212" s="274"/>
      <c r="R212" s="274"/>
      <c r="S212" s="274"/>
      <c r="T212" s="274"/>
      <c r="U212" s="274"/>
      <c r="V212" s="274"/>
      <c r="W212" s="274"/>
      <c r="X212" s="274"/>
      <c r="Y212" s="274"/>
      <c r="Z212" s="274"/>
      <c r="AA212" s="274"/>
    </row>
    <row r="213" spans="1:144" s="134" customFormat="1" ht="49.5" customHeight="1">
      <c r="A213" s="107"/>
      <c r="B213" s="135"/>
      <c r="C213" s="736" t="s">
        <v>718</v>
      </c>
      <c r="D213" s="737"/>
      <c r="E213" s="737"/>
      <c r="F213" s="737"/>
      <c r="G213" s="737"/>
      <c r="H213" s="737"/>
      <c r="I213" s="737"/>
      <c r="J213" s="737"/>
      <c r="K213" s="737"/>
      <c r="L213" s="737"/>
      <c r="M213" s="737"/>
      <c r="N213" s="752"/>
      <c r="O213" s="232"/>
      <c r="P213" s="298"/>
      <c r="Q213" s="298"/>
      <c r="R213" s="298"/>
      <c r="S213" s="298"/>
      <c r="T213" s="298"/>
      <c r="U213" s="298"/>
      <c r="V213" s="298"/>
      <c r="W213" s="298"/>
      <c r="X213" s="274"/>
      <c r="Y213" s="274"/>
      <c r="Z213" s="274"/>
      <c r="AA213" s="274"/>
      <c r="AB213" s="107"/>
      <c r="AC213" s="107"/>
      <c r="AD213" s="107"/>
      <c r="AE213" s="107"/>
      <c r="AF213" s="107"/>
      <c r="AG213" s="107"/>
      <c r="AH213" s="107"/>
      <c r="AI213" s="107"/>
      <c r="AJ213" s="107"/>
      <c r="AK213" s="107"/>
      <c r="AL213" s="107"/>
      <c r="AM213" s="107"/>
      <c r="AN213" s="107"/>
      <c r="AO213" s="107"/>
      <c r="AP213" s="107"/>
      <c r="AQ213" s="107"/>
      <c r="AR213" s="107"/>
      <c r="AS213" s="107"/>
      <c r="AT213" s="107"/>
      <c r="AU213" s="107"/>
      <c r="AV213" s="107"/>
      <c r="AW213" s="107"/>
      <c r="AX213" s="107"/>
      <c r="AY213" s="107"/>
      <c r="AZ213" s="107"/>
      <c r="BA213" s="107"/>
      <c r="BB213" s="107"/>
      <c r="BC213" s="107"/>
      <c r="BD213" s="107"/>
      <c r="BE213" s="107"/>
      <c r="BF213" s="107"/>
      <c r="BG213" s="107"/>
      <c r="BH213" s="107"/>
      <c r="BI213" s="107"/>
      <c r="BJ213" s="107"/>
      <c r="BK213" s="107"/>
      <c r="BL213" s="107"/>
      <c r="BM213" s="107"/>
      <c r="BN213" s="107"/>
      <c r="BO213" s="107"/>
      <c r="BP213" s="107"/>
      <c r="BQ213" s="107"/>
      <c r="BR213" s="107"/>
      <c r="BS213" s="107"/>
      <c r="BT213" s="107"/>
      <c r="BU213" s="107"/>
      <c r="BV213" s="107"/>
      <c r="BW213" s="107"/>
      <c r="BX213" s="107"/>
      <c r="BY213" s="107"/>
      <c r="BZ213" s="107"/>
      <c r="CA213" s="107"/>
      <c r="CB213" s="107"/>
      <c r="CC213" s="107"/>
      <c r="CD213" s="107"/>
      <c r="CE213" s="107"/>
      <c r="CF213" s="107"/>
      <c r="CG213" s="107"/>
      <c r="CH213" s="107"/>
      <c r="CI213" s="107"/>
      <c r="CJ213" s="107"/>
      <c r="CK213" s="107"/>
      <c r="CL213" s="107"/>
      <c r="CM213" s="107"/>
      <c r="CN213" s="107"/>
      <c r="CO213" s="107"/>
      <c r="CP213" s="107"/>
      <c r="CQ213" s="107"/>
      <c r="CR213" s="107"/>
      <c r="CS213" s="107"/>
      <c r="CT213" s="107"/>
      <c r="CU213" s="107"/>
      <c r="CV213" s="107"/>
      <c r="CW213" s="107"/>
      <c r="CX213" s="107"/>
      <c r="CY213" s="107"/>
      <c r="CZ213" s="107"/>
      <c r="DA213" s="107"/>
      <c r="DB213" s="107"/>
      <c r="DC213" s="107"/>
      <c r="DD213" s="107"/>
      <c r="DE213" s="107"/>
      <c r="DF213" s="107"/>
      <c r="DG213" s="107"/>
      <c r="DH213" s="107"/>
      <c r="DI213" s="107"/>
      <c r="DJ213" s="107"/>
      <c r="DK213" s="107"/>
      <c r="DL213" s="107"/>
      <c r="DM213" s="107"/>
      <c r="DN213" s="107"/>
      <c r="DO213" s="107"/>
      <c r="DP213" s="107"/>
      <c r="DQ213" s="107"/>
      <c r="DR213" s="107"/>
      <c r="DS213" s="107"/>
      <c r="DT213" s="107"/>
      <c r="DU213" s="107"/>
      <c r="DV213" s="107"/>
      <c r="DW213" s="107"/>
      <c r="DX213" s="107"/>
      <c r="DY213" s="107"/>
      <c r="DZ213" s="107"/>
      <c r="EA213" s="107"/>
      <c r="EB213" s="107"/>
      <c r="EC213" s="107"/>
      <c r="ED213" s="107"/>
      <c r="EE213" s="107"/>
      <c r="EF213" s="107"/>
      <c r="EG213" s="107"/>
      <c r="EH213" s="107"/>
      <c r="EI213" s="107"/>
      <c r="EJ213" s="107"/>
      <c r="EK213" s="107"/>
      <c r="EL213" s="107"/>
      <c r="EM213" s="107"/>
      <c r="EN213" s="107"/>
    </row>
    <row r="214" spans="1:144" s="12" customFormat="1" ht="38.25" hidden="1" customHeight="1">
      <c r="A214" s="98"/>
      <c r="B214" s="31"/>
      <c r="C214" s="255" t="s">
        <v>63</v>
      </c>
      <c r="D214" s="8"/>
      <c r="E214" s="242"/>
      <c r="F214" s="242"/>
      <c r="G214" s="284"/>
      <c r="H214" s="315"/>
      <c r="I214" s="255"/>
      <c r="J214" s="10"/>
      <c r="K214" s="207"/>
      <c r="L214" s="207"/>
      <c r="M214" s="10"/>
      <c r="N214" s="312"/>
      <c r="O214" s="232"/>
      <c r="P214" s="274"/>
      <c r="Q214" s="274"/>
      <c r="R214" s="274"/>
      <c r="S214" s="274"/>
      <c r="T214" s="274"/>
      <c r="U214" s="274"/>
      <c r="V214" s="274"/>
      <c r="W214" s="274"/>
      <c r="X214" s="274"/>
      <c r="Y214" s="274"/>
      <c r="Z214" s="274"/>
      <c r="AA214" s="274"/>
      <c r="AB214" s="107"/>
      <c r="AC214" s="107"/>
      <c r="AD214" s="107"/>
      <c r="AE214" s="107"/>
      <c r="AF214" s="107"/>
      <c r="AG214" s="107"/>
      <c r="AH214" s="107"/>
      <c r="AI214" s="107"/>
      <c r="AJ214" s="107"/>
      <c r="AK214" s="107"/>
      <c r="AL214" s="107"/>
      <c r="AM214" s="107"/>
      <c r="AN214" s="107"/>
      <c r="AO214" s="107"/>
      <c r="AP214" s="107"/>
      <c r="AQ214" s="107"/>
      <c r="AR214" s="107"/>
      <c r="AS214" s="107"/>
      <c r="AT214" s="107"/>
      <c r="AU214" s="107"/>
      <c r="AV214" s="107"/>
      <c r="AW214" s="107"/>
      <c r="AX214" s="107"/>
      <c r="AY214" s="107"/>
      <c r="AZ214" s="107"/>
      <c r="BA214" s="107"/>
      <c r="BB214" s="107"/>
      <c r="BC214" s="107"/>
      <c r="BD214" s="107"/>
      <c r="BE214" s="107"/>
      <c r="BF214" s="107"/>
      <c r="BG214" s="107"/>
      <c r="BH214" s="107"/>
      <c r="BI214" s="107"/>
      <c r="BJ214" s="107"/>
      <c r="BK214" s="107"/>
      <c r="BL214" s="107"/>
      <c r="BM214" s="107"/>
      <c r="BN214" s="107"/>
      <c r="BO214" s="107"/>
      <c r="BP214" s="107"/>
      <c r="BQ214" s="107"/>
      <c r="BR214" s="107"/>
      <c r="BS214" s="107"/>
      <c r="BT214" s="107"/>
      <c r="BU214" s="107"/>
      <c r="BV214" s="107"/>
      <c r="BW214" s="107"/>
      <c r="BX214" s="107"/>
      <c r="BY214" s="107"/>
      <c r="BZ214" s="107"/>
      <c r="CA214" s="107"/>
      <c r="CB214" s="107"/>
      <c r="CC214" s="107"/>
      <c r="CD214" s="107"/>
      <c r="CE214" s="107"/>
      <c r="CF214" s="107"/>
      <c r="CG214" s="107"/>
      <c r="CH214" s="107"/>
      <c r="CI214" s="107"/>
      <c r="CJ214" s="107"/>
      <c r="CK214" s="107"/>
      <c r="CL214" s="107"/>
      <c r="CM214" s="107"/>
      <c r="CN214" s="107"/>
      <c r="CO214" s="107"/>
      <c r="CP214" s="107"/>
      <c r="CQ214" s="107"/>
      <c r="CR214" s="107"/>
      <c r="CS214" s="107"/>
      <c r="CT214" s="107"/>
      <c r="CU214" s="107"/>
      <c r="CV214" s="107"/>
      <c r="CW214" s="107"/>
      <c r="CX214" s="107"/>
      <c r="CY214" s="107"/>
      <c r="CZ214" s="107"/>
      <c r="DA214" s="107"/>
      <c r="DB214" s="107"/>
      <c r="DC214" s="107"/>
      <c r="DD214" s="107"/>
      <c r="DE214" s="107"/>
      <c r="DF214" s="107"/>
      <c r="DG214" s="107"/>
      <c r="DH214" s="107"/>
      <c r="DI214" s="107"/>
      <c r="DJ214" s="107"/>
      <c r="DK214" s="107"/>
      <c r="DL214" s="107"/>
      <c r="DM214" s="107"/>
      <c r="DN214" s="107"/>
      <c r="DO214" s="107"/>
      <c r="DP214" s="107"/>
      <c r="DQ214" s="107"/>
      <c r="DR214" s="107"/>
      <c r="DS214" s="107"/>
      <c r="DT214" s="107"/>
      <c r="DU214" s="107"/>
      <c r="DV214" s="107"/>
      <c r="DW214" s="107"/>
      <c r="DX214" s="107"/>
      <c r="DY214" s="107"/>
      <c r="DZ214" s="107"/>
      <c r="EA214" s="107"/>
      <c r="EB214" s="107"/>
      <c r="EC214" s="107"/>
      <c r="ED214" s="107"/>
      <c r="EE214" s="107"/>
      <c r="EF214" s="107"/>
      <c r="EG214" s="107"/>
      <c r="EH214" s="107"/>
      <c r="EI214" s="107"/>
      <c r="EJ214" s="107"/>
      <c r="EK214" s="107"/>
      <c r="EL214" s="107"/>
      <c r="EM214" s="107"/>
      <c r="EN214" s="107"/>
    </row>
    <row r="215" spans="1:144" s="12" customFormat="1" ht="38.25" hidden="1" customHeight="1">
      <c r="A215" s="98"/>
      <c r="B215" s="31" t="s">
        <v>64</v>
      </c>
      <c r="C215" s="255" t="s">
        <v>65</v>
      </c>
      <c r="D215" s="8" t="s">
        <v>11</v>
      </c>
      <c r="E215" s="242">
        <v>372</v>
      </c>
      <c r="F215" s="242">
        <v>372</v>
      </c>
      <c r="G215" s="284">
        <f>F215/E215*100</f>
        <v>100</v>
      </c>
      <c r="H215" s="315"/>
      <c r="I215" s="255" t="s">
        <v>66</v>
      </c>
      <c r="J215" s="10" t="s">
        <v>10</v>
      </c>
      <c r="K215" s="207">
        <v>100</v>
      </c>
      <c r="L215" s="207">
        <v>100</v>
      </c>
      <c r="M215" s="10">
        <f>L215/K215</f>
        <v>1</v>
      </c>
      <c r="N215" s="312"/>
      <c r="O215" s="232"/>
      <c r="P215" s="274"/>
      <c r="Q215" s="274"/>
      <c r="R215" s="274"/>
      <c r="S215" s="274"/>
      <c r="T215" s="274"/>
      <c r="U215" s="274"/>
      <c r="V215" s="274"/>
      <c r="W215" s="274"/>
      <c r="X215" s="274"/>
      <c r="Y215" s="274"/>
      <c r="Z215" s="274"/>
      <c r="AA215" s="274"/>
      <c r="AB215" s="107"/>
      <c r="AC215" s="107"/>
      <c r="AD215" s="107"/>
      <c r="AE215" s="107"/>
      <c r="AF215" s="107"/>
      <c r="AG215" s="107"/>
      <c r="AH215" s="107"/>
      <c r="AI215" s="107"/>
      <c r="AJ215" s="107"/>
      <c r="AK215" s="107"/>
      <c r="AL215" s="107"/>
      <c r="AM215" s="107"/>
      <c r="AN215" s="107"/>
      <c r="AO215" s="107"/>
      <c r="AP215" s="107"/>
      <c r="AQ215" s="107"/>
      <c r="AR215" s="107"/>
      <c r="AS215" s="107"/>
      <c r="AT215" s="107"/>
      <c r="AU215" s="107"/>
      <c r="AV215" s="107"/>
      <c r="AW215" s="107"/>
      <c r="AX215" s="107"/>
      <c r="AY215" s="107"/>
      <c r="AZ215" s="107"/>
      <c r="BA215" s="107"/>
      <c r="BB215" s="107"/>
      <c r="BC215" s="107"/>
      <c r="BD215" s="107"/>
      <c r="BE215" s="107"/>
      <c r="BF215" s="107"/>
      <c r="BG215" s="107"/>
      <c r="BH215" s="107"/>
      <c r="BI215" s="107"/>
      <c r="BJ215" s="107"/>
      <c r="BK215" s="107"/>
      <c r="BL215" s="107"/>
      <c r="BM215" s="107"/>
      <c r="BN215" s="107"/>
      <c r="BO215" s="107"/>
      <c r="BP215" s="107"/>
      <c r="BQ215" s="107"/>
      <c r="BR215" s="107"/>
      <c r="BS215" s="107"/>
      <c r="BT215" s="107"/>
      <c r="BU215" s="107"/>
      <c r="BV215" s="107"/>
      <c r="BW215" s="107"/>
      <c r="BX215" s="107"/>
      <c r="BY215" s="107"/>
      <c r="BZ215" s="107"/>
      <c r="CA215" s="107"/>
      <c r="CB215" s="107"/>
      <c r="CC215" s="107"/>
      <c r="CD215" s="107"/>
      <c r="CE215" s="107"/>
      <c r="CF215" s="107"/>
      <c r="CG215" s="107"/>
      <c r="CH215" s="107"/>
      <c r="CI215" s="107"/>
      <c r="CJ215" s="107"/>
      <c r="CK215" s="107"/>
      <c r="CL215" s="107"/>
      <c r="CM215" s="107"/>
      <c r="CN215" s="107"/>
      <c r="CO215" s="107"/>
      <c r="CP215" s="107"/>
      <c r="CQ215" s="107"/>
      <c r="CR215" s="107"/>
      <c r="CS215" s="107"/>
      <c r="CT215" s="107"/>
      <c r="CU215" s="107"/>
      <c r="CV215" s="107"/>
      <c r="CW215" s="107"/>
      <c r="CX215" s="107"/>
      <c r="CY215" s="107"/>
      <c r="CZ215" s="107"/>
      <c r="DA215" s="107"/>
      <c r="DB215" s="107"/>
      <c r="DC215" s="107"/>
      <c r="DD215" s="107"/>
      <c r="DE215" s="107"/>
      <c r="DF215" s="107"/>
      <c r="DG215" s="107"/>
      <c r="DH215" s="107"/>
      <c r="DI215" s="107"/>
      <c r="DJ215" s="107"/>
      <c r="DK215" s="107"/>
      <c r="DL215" s="107"/>
      <c r="DM215" s="107"/>
      <c r="DN215" s="107"/>
      <c r="DO215" s="107"/>
      <c r="DP215" s="107"/>
      <c r="DQ215" s="107"/>
      <c r="DR215" s="107"/>
      <c r="DS215" s="107"/>
      <c r="DT215" s="107"/>
      <c r="DU215" s="107"/>
      <c r="DV215" s="107"/>
      <c r="DW215" s="107"/>
      <c r="DX215" s="107"/>
      <c r="DY215" s="107"/>
      <c r="DZ215" s="107"/>
      <c r="EA215" s="107"/>
      <c r="EB215" s="107"/>
      <c r="EC215" s="107"/>
      <c r="ED215" s="107"/>
      <c r="EE215" s="107"/>
      <c r="EF215" s="107"/>
      <c r="EG215" s="107"/>
      <c r="EH215" s="107"/>
      <c r="EI215" s="107"/>
      <c r="EJ215" s="107"/>
      <c r="EK215" s="107"/>
      <c r="EL215" s="107"/>
      <c r="EM215" s="107"/>
      <c r="EN215" s="107"/>
    </row>
    <row r="216" spans="1:144" s="12" customFormat="1" ht="51" hidden="1" customHeight="1">
      <c r="A216" s="98"/>
      <c r="B216" s="31" t="s">
        <v>67</v>
      </c>
      <c r="C216" s="255" t="s">
        <v>68</v>
      </c>
      <c r="D216" s="8" t="s">
        <v>11</v>
      </c>
      <c r="E216" s="242">
        <v>695</v>
      </c>
      <c r="F216" s="242">
        <v>657.89300000000003</v>
      </c>
      <c r="G216" s="284">
        <f>F216/E216*100</f>
        <v>94.660863309352521</v>
      </c>
      <c r="H216" s="315"/>
      <c r="I216" s="255"/>
      <c r="J216" s="10"/>
      <c r="K216" s="207"/>
      <c r="L216" s="207"/>
      <c r="M216" s="10"/>
      <c r="N216" s="312"/>
      <c r="O216" s="232"/>
      <c r="P216" s="274"/>
      <c r="Q216" s="274"/>
      <c r="R216" s="274"/>
      <c r="S216" s="274"/>
      <c r="T216" s="274"/>
      <c r="U216" s="274"/>
      <c r="V216" s="274"/>
      <c r="W216" s="274"/>
      <c r="X216" s="274"/>
      <c r="Y216" s="274"/>
      <c r="Z216" s="274"/>
      <c r="AA216" s="274"/>
      <c r="AB216" s="107"/>
      <c r="AC216" s="107"/>
      <c r="AD216" s="107"/>
      <c r="AE216" s="107"/>
      <c r="AF216" s="107"/>
      <c r="AG216" s="107"/>
      <c r="AH216" s="107"/>
      <c r="AI216" s="107"/>
      <c r="AJ216" s="107"/>
      <c r="AK216" s="107"/>
      <c r="AL216" s="107"/>
      <c r="AM216" s="107"/>
      <c r="AN216" s="107"/>
      <c r="AO216" s="107"/>
      <c r="AP216" s="107"/>
      <c r="AQ216" s="107"/>
      <c r="AR216" s="107"/>
      <c r="AS216" s="107"/>
      <c r="AT216" s="107"/>
      <c r="AU216" s="107"/>
      <c r="AV216" s="107"/>
      <c r="AW216" s="107"/>
      <c r="AX216" s="107"/>
      <c r="AY216" s="107"/>
      <c r="AZ216" s="107"/>
      <c r="BA216" s="107"/>
      <c r="BB216" s="107"/>
      <c r="BC216" s="107"/>
      <c r="BD216" s="107"/>
      <c r="BE216" s="107"/>
      <c r="BF216" s="107"/>
      <c r="BG216" s="107"/>
      <c r="BH216" s="107"/>
      <c r="BI216" s="107"/>
      <c r="BJ216" s="107"/>
      <c r="BK216" s="107"/>
      <c r="BL216" s="107"/>
      <c r="BM216" s="107"/>
      <c r="BN216" s="107"/>
      <c r="BO216" s="107"/>
      <c r="BP216" s="107"/>
      <c r="BQ216" s="107"/>
      <c r="BR216" s="107"/>
      <c r="BS216" s="107"/>
      <c r="BT216" s="107"/>
      <c r="BU216" s="107"/>
      <c r="BV216" s="107"/>
      <c r="BW216" s="107"/>
      <c r="BX216" s="107"/>
      <c r="BY216" s="107"/>
      <c r="BZ216" s="107"/>
      <c r="CA216" s="107"/>
      <c r="CB216" s="107"/>
      <c r="CC216" s="107"/>
      <c r="CD216" s="107"/>
      <c r="CE216" s="107"/>
      <c r="CF216" s="107"/>
      <c r="CG216" s="107"/>
      <c r="CH216" s="107"/>
      <c r="CI216" s="107"/>
      <c r="CJ216" s="107"/>
      <c r="CK216" s="107"/>
      <c r="CL216" s="107"/>
      <c r="CM216" s="107"/>
      <c r="CN216" s="107"/>
      <c r="CO216" s="107"/>
      <c r="CP216" s="107"/>
      <c r="CQ216" s="107"/>
      <c r="CR216" s="107"/>
      <c r="CS216" s="107"/>
      <c r="CT216" s="107"/>
      <c r="CU216" s="107"/>
      <c r="CV216" s="107"/>
      <c r="CW216" s="107"/>
      <c r="CX216" s="107"/>
      <c r="CY216" s="107"/>
      <c r="CZ216" s="107"/>
      <c r="DA216" s="107"/>
      <c r="DB216" s="107"/>
      <c r="DC216" s="107"/>
      <c r="DD216" s="107"/>
      <c r="DE216" s="107"/>
      <c r="DF216" s="107"/>
      <c r="DG216" s="107"/>
      <c r="DH216" s="107"/>
      <c r="DI216" s="107"/>
      <c r="DJ216" s="107"/>
      <c r="DK216" s="107"/>
      <c r="DL216" s="107"/>
      <c r="DM216" s="107"/>
      <c r="DN216" s="107"/>
      <c r="DO216" s="107"/>
      <c r="DP216" s="107"/>
      <c r="DQ216" s="107"/>
      <c r="DR216" s="107"/>
      <c r="DS216" s="107"/>
      <c r="DT216" s="107"/>
      <c r="DU216" s="107"/>
      <c r="DV216" s="107"/>
      <c r="DW216" s="107"/>
      <c r="DX216" s="107"/>
      <c r="DY216" s="107"/>
      <c r="DZ216" s="107"/>
      <c r="EA216" s="107"/>
      <c r="EB216" s="107"/>
      <c r="EC216" s="107"/>
      <c r="ED216" s="107"/>
      <c r="EE216" s="107"/>
      <c r="EF216" s="107"/>
      <c r="EG216" s="107"/>
      <c r="EH216" s="107"/>
      <c r="EI216" s="107"/>
      <c r="EJ216" s="107"/>
      <c r="EK216" s="107"/>
      <c r="EL216" s="107"/>
      <c r="EM216" s="107"/>
      <c r="EN216" s="107"/>
    </row>
    <row r="217" spans="1:144" s="12" customFormat="1" ht="15.75" hidden="1" customHeight="1">
      <c r="A217" s="98">
        <f>E217-F217</f>
        <v>37.106999999999971</v>
      </c>
      <c r="B217" s="8"/>
      <c r="C217" s="132" t="s">
        <v>19</v>
      </c>
      <c r="D217" s="36"/>
      <c r="E217" s="250">
        <f>SUM(E215:E216)</f>
        <v>1067</v>
      </c>
      <c r="F217" s="250">
        <f>SUM(F215:F216)</f>
        <v>1029.893</v>
      </c>
      <c r="G217" s="284">
        <f>F217/E217*100</f>
        <v>96.522305529522029</v>
      </c>
      <c r="H217" s="315" t="e">
        <f>#REF!/G217*100</f>
        <v>#REF!</v>
      </c>
      <c r="I217" s="14"/>
      <c r="J217" s="15"/>
      <c r="K217" s="218"/>
      <c r="L217" s="218"/>
      <c r="M217" s="15">
        <f>M215/1</f>
        <v>1</v>
      </c>
      <c r="N217" s="354" t="e">
        <f>M217*0.4+H217*0.4+'[1]Внесение изменений'!H7*0.2</f>
        <v>#REF!</v>
      </c>
      <c r="O217" s="232"/>
      <c r="P217" s="274"/>
      <c r="Q217" s="274"/>
      <c r="R217" s="274"/>
      <c r="S217" s="274"/>
      <c r="T217" s="274"/>
      <c r="U217" s="274"/>
      <c r="V217" s="274"/>
      <c r="W217" s="274"/>
      <c r="X217" s="274"/>
      <c r="Y217" s="274"/>
      <c r="Z217" s="274"/>
      <c r="AA217" s="274"/>
      <c r="AB217" s="107"/>
      <c r="AC217" s="107"/>
      <c r="AD217" s="107"/>
      <c r="AE217" s="107"/>
      <c r="AF217" s="107"/>
      <c r="AG217" s="107"/>
      <c r="AH217" s="107"/>
      <c r="AI217" s="107"/>
      <c r="AJ217" s="107"/>
      <c r="AK217" s="107"/>
      <c r="AL217" s="107"/>
      <c r="AM217" s="107"/>
      <c r="AN217" s="107"/>
      <c r="AO217" s="107"/>
      <c r="AP217" s="107"/>
      <c r="AQ217" s="107"/>
      <c r="AR217" s="107"/>
      <c r="AS217" s="107"/>
      <c r="AT217" s="107"/>
      <c r="AU217" s="107"/>
      <c r="AV217" s="107"/>
      <c r="AW217" s="107"/>
      <c r="AX217" s="107"/>
      <c r="AY217" s="107"/>
      <c r="AZ217" s="107"/>
      <c r="BA217" s="107"/>
      <c r="BB217" s="107"/>
      <c r="BC217" s="107"/>
      <c r="BD217" s="107"/>
      <c r="BE217" s="107"/>
      <c r="BF217" s="107"/>
      <c r="BG217" s="107"/>
      <c r="BH217" s="107"/>
      <c r="BI217" s="107"/>
      <c r="BJ217" s="107"/>
      <c r="BK217" s="107"/>
      <c r="BL217" s="107"/>
      <c r="BM217" s="107"/>
      <c r="BN217" s="107"/>
      <c r="BO217" s="107"/>
      <c r="BP217" s="107"/>
      <c r="BQ217" s="107"/>
      <c r="BR217" s="107"/>
      <c r="BS217" s="107"/>
      <c r="BT217" s="107"/>
      <c r="BU217" s="107"/>
      <c r="BV217" s="107"/>
      <c r="BW217" s="107"/>
      <c r="BX217" s="107"/>
      <c r="BY217" s="107"/>
      <c r="BZ217" s="107"/>
      <c r="CA217" s="107"/>
      <c r="CB217" s="107"/>
      <c r="CC217" s="107"/>
      <c r="CD217" s="107"/>
      <c r="CE217" s="107"/>
      <c r="CF217" s="107"/>
      <c r="CG217" s="107"/>
      <c r="CH217" s="107"/>
      <c r="CI217" s="107"/>
      <c r="CJ217" s="107"/>
      <c r="CK217" s="107"/>
      <c r="CL217" s="107"/>
      <c r="CM217" s="107"/>
      <c r="CN217" s="107"/>
      <c r="CO217" s="107"/>
      <c r="CP217" s="107"/>
      <c r="CQ217" s="107"/>
      <c r="CR217" s="107"/>
      <c r="CS217" s="107"/>
      <c r="CT217" s="107"/>
      <c r="CU217" s="107"/>
      <c r="CV217" s="107"/>
      <c r="CW217" s="107"/>
      <c r="CX217" s="107"/>
      <c r="CY217" s="107"/>
      <c r="CZ217" s="107"/>
      <c r="DA217" s="107"/>
      <c r="DB217" s="107"/>
      <c r="DC217" s="107"/>
      <c r="DD217" s="107"/>
      <c r="DE217" s="107"/>
      <c r="DF217" s="107"/>
      <c r="DG217" s="107"/>
      <c r="DH217" s="107"/>
      <c r="DI217" s="107"/>
      <c r="DJ217" s="107"/>
      <c r="DK217" s="107"/>
      <c r="DL217" s="107"/>
      <c r="DM217" s="107"/>
      <c r="DN217" s="107"/>
      <c r="DO217" s="107"/>
      <c r="DP217" s="107"/>
      <c r="DQ217" s="107"/>
      <c r="DR217" s="107"/>
      <c r="DS217" s="107"/>
      <c r="DT217" s="107"/>
      <c r="DU217" s="107"/>
      <c r="DV217" s="107"/>
      <c r="DW217" s="107"/>
      <c r="DX217" s="107"/>
      <c r="DY217" s="107"/>
      <c r="DZ217" s="107"/>
      <c r="EA217" s="107"/>
      <c r="EB217" s="107"/>
      <c r="EC217" s="107"/>
      <c r="ED217" s="107"/>
      <c r="EE217" s="107"/>
      <c r="EF217" s="107"/>
      <c r="EG217" s="107"/>
      <c r="EH217" s="107"/>
      <c r="EI217" s="107"/>
      <c r="EJ217" s="107"/>
      <c r="EK217" s="107"/>
      <c r="EL217" s="107"/>
      <c r="EM217" s="107"/>
      <c r="EN217" s="107"/>
    </row>
    <row r="218" spans="1:144" ht="18.75" hidden="1" customHeight="1">
      <c r="B218" s="16"/>
      <c r="C218" s="774" t="s">
        <v>69</v>
      </c>
      <c r="D218" s="775"/>
      <c r="E218" s="775"/>
      <c r="F218" s="775"/>
      <c r="G218" s="775"/>
      <c r="H218" s="775"/>
      <c r="I218" s="775"/>
      <c r="J218" s="775"/>
      <c r="K218" s="775"/>
      <c r="L218" s="775"/>
      <c r="M218" s="775"/>
      <c r="N218" s="776"/>
    </row>
    <row r="219" spans="1:144" ht="18.75" hidden="1" customHeight="1">
      <c r="B219" s="16"/>
      <c r="C219" s="774" t="s">
        <v>70</v>
      </c>
      <c r="D219" s="775"/>
      <c r="E219" s="775"/>
      <c r="F219" s="775"/>
      <c r="G219" s="775"/>
      <c r="H219" s="775"/>
      <c r="I219" s="775"/>
      <c r="J219" s="775"/>
      <c r="K219" s="775"/>
      <c r="L219" s="775"/>
      <c r="M219" s="775"/>
      <c r="N219" s="776"/>
    </row>
    <row r="220" spans="1:144" ht="15" hidden="1" customHeight="1">
      <c r="B220" s="7"/>
      <c r="C220" s="753" t="s">
        <v>71</v>
      </c>
      <c r="D220" s="754"/>
      <c r="E220" s="754"/>
      <c r="F220" s="754"/>
      <c r="G220" s="754"/>
      <c r="H220" s="754"/>
      <c r="I220" s="754"/>
      <c r="J220" s="754"/>
      <c r="K220" s="754"/>
      <c r="L220" s="754"/>
      <c r="M220" s="754"/>
      <c r="N220" s="755"/>
    </row>
    <row r="221" spans="1:144" ht="15" hidden="1" customHeight="1">
      <c r="B221" s="7"/>
      <c r="C221" s="753" t="s">
        <v>72</v>
      </c>
      <c r="D221" s="754"/>
      <c r="E221" s="754"/>
      <c r="F221" s="754"/>
      <c r="G221" s="754"/>
      <c r="H221" s="754"/>
      <c r="I221" s="754"/>
      <c r="J221" s="754"/>
      <c r="K221" s="754"/>
      <c r="L221" s="754"/>
      <c r="M221" s="754"/>
      <c r="N221" s="755"/>
    </row>
    <row r="222" spans="1:144" s="12" customFormat="1" ht="25.5" hidden="1" customHeight="1">
      <c r="A222" s="98"/>
      <c r="B222" s="31" t="s">
        <v>73</v>
      </c>
      <c r="C222" s="255" t="s">
        <v>74</v>
      </c>
      <c r="D222" s="321" t="s">
        <v>11</v>
      </c>
      <c r="E222" s="242">
        <v>3811.663</v>
      </c>
      <c r="F222" s="242">
        <v>3811.663</v>
      </c>
      <c r="G222" s="284">
        <f>F222/E222*100</f>
        <v>100</v>
      </c>
      <c r="H222" s="315"/>
      <c r="I222" s="255" t="s">
        <v>75</v>
      </c>
      <c r="J222" s="10" t="s">
        <v>10</v>
      </c>
      <c r="K222" s="207">
        <v>3</v>
      </c>
      <c r="L222" s="207">
        <v>3</v>
      </c>
      <c r="M222" s="10">
        <v>1</v>
      </c>
      <c r="N222" s="312"/>
      <c r="O222" s="232"/>
      <c r="P222" s="274"/>
      <c r="Q222" s="274"/>
      <c r="R222" s="274"/>
      <c r="S222" s="274"/>
      <c r="T222" s="274"/>
      <c r="U222" s="274"/>
      <c r="V222" s="274"/>
      <c r="W222" s="274"/>
      <c r="X222" s="274"/>
      <c r="Y222" s="274"/>
      <c r="Z222" s="274"/>
      <c r="AA222" s="274"/>
      <c r="AB222" s="107"/>
      <c r="AC222" s="107"/>
      <c r="AD222" s="107"/>
      <c r="AE222" s="107"/>
      <c r="AF222" s="107"/>
      <c r="AG222" s="107"/>
      <c r="AH222" s="107"/>
      <c r="AI222" s="107"/>
      <c r="AJ222" s="107"/>
      <c r="AK222" s="107"/>
      <c r="AL222" s="107"/>
      <c r="AM222" s="107"/>
      <c r="AN222" s="107"/>
      <c r="AO222" s="107"/>
      <c r="AP222" s="107"/>
      <c r="AQ222" s="107"/>
      <c r="AR222" s="107"/>
      <c r="AS222" s="107"/>
      <c r="AT222" s="107"/>
      <c r="AU222" s="107"/>
      <c r="AV222" s="107"/>
      <c r="AW222" s="107"/>
      <c r="AX222" s="107"/>
      <c r="AY222" s="107"/>
      <c r="AZ222" s="107"/>
      <c r="BA222" s="107"/>
      <c r="BB222" s="107"/>
      <c r="BC222" s="107"/>
      <c r="BD222" s="107"/>
      <c r="BE222" s="107"/>
      <c r="BF222" s="107"/>
      <c r="BG222" s="107"/>
      <c r="BH222" s="107"/>
      <c r="BI222" s="107"/>
      <c r="BJ222" s="107"/>
      <c r="BK222" s="107"/>
      <c r="BL222" s="107"/>
      <c r="BM222" s="107"/>
      <c r="BN222" s="107"/>
      <c r="BO222" s="107"/>
      <c r="BP222" s="107"/>
      <c r="BQ222" s="107"/>
      <c r="BR222" s="107"/>
      <c r="BS222" s="107"/>
      <c r="BT222" s="107"/>
      <c r="BU222" s="107"/>
      <c r="BV222" s="107"/>
      <c r="BW222" s="107"/>
      <c r="BX222" s="107"/>
      <c r="BY222" s="107"/>
      <c r="BZ222" s="107"/>
      <c r="CA222" s="107"/>
      <c r="CB222" s="107"/>
      <c r="CC222" s="107"/>
      <c r="CD222" s="107"/>
      <c r="CE222" s="107"/>
      <c r="CF222" s="107"/>
      <c r="CG222" s="107"/>
      <c r="CH222" s="107"/>
      <c r="CI222" s="107"/>
      <c r="CJ222" s="107"/>
      <c r="CK222" s="107"/>
      <c r="CL222" s="107"/>
      <c r="CM222" s="107"/>
      <c r="CN222" s="107"/>
      <c r="CO222" s="107"/>
      <c r="CP222" s="107"/>
      <c r="CQ222" s="107"/>
      <c r="CR222" s="107"/>
      <c r="CS222" s="107"/>
      <c r="CT222" s="107"/>
      <c r="CU222" s="107"/>
      <c r="CV222" s="107"/>
      <c r="CW222" s="107"/>
      <c r="CX222" s="107"/>
      <c r="CY222" s="107"/>
      <c r="CZ222" s="107"/>
      <c r="DA222" s="107"/>
      <c r="DB222" s="107"/>
      <c r="DC222" s="107"/>
      <c r="DD222" s="107"/>
      <c r="DE222" s="107"/>
      <c r="DF222" s="107"/>
      <c r="DG222" s="107"/>
      <c r="DH222" s="107"/>
      <c r="DI222" s="107"/>
      <c r="DJ222" s="107"/>
      <c r="DK222" s="107"/>
      <c r="DL222" s="107"/>
      <c r="DM222" s="107"/>
      <c r="DN222" s="107"/>
      <c r="DO222" s="107"/>
      <c r="DP222" s="107"/>
      <c r="DQ222" s="107"/>
      <c r="DR222" s="107"/>
      <c r="DS222" s="107"/>
      <c r="DT222" s="107"/>
      <c r="DU222" s="107"/>
      <c r="DV222" s="107"/>
      <c r="DW222" s="107"/>
      <c r="DX222" s="107"/>
      <c r="DY222" s="107"/>
      <c r="DZ222" s="107"/>
      <c r="EA222" s="107"/>
      <c r="EB222" s="107"/>
      <c r="EC222" s="107"/>
      <c r="ED222" s="107"/>
      <c r="EE222" s="107"/>
      <c r="EF222" s="107"/>
      <c r="EG222" s="107"/>
      <c r="EH222" s="107"/>
      <c r="EI222" s="107"/>
      <c r="EJ222" s="107"/>
      <c r="EK222" s="107"/>
      <c r="EL222" s="107"/>
      <c r="EM222" s="107"/>
      <c r="EN222" s="107"/>
    </row>
    <row r="223" spans="1:144" s="12" customFormat="1" ht="16.5" hidden="1" customHeight="1">
      <c r="A223" s="98"/>
      <c r="B223" s="36"/>
      <c r="C223" s="132" t="s">
        <v>76</v>
      </c>
      <c r="D223" s="36"/>
      <c r="E223" s="250">
        <f>E222</f>
        <v>3811.663</v>
      </c>
      <c r="F223" s="250">
        <f>F222</f>
        <v>3811.663</v>
      </c>
      <c r="G223" s="284">
        <f>F223/E223*100</f>
        <v>100</v>
      </c>
      <c r="H223" s="315" t="e">
        <f>#REF!/G223*100</f>
        <v>#REF!</v>
      </c>
      <c r="I223" s="14"/>
      <c r="J223" s="15"/>
      <c r="K223" s="218"/>
      <c r="L223" s="218"/>
      <c r="M223" s="22">
        <f>M222/1</f>
        <v>1</v>
      </c>
      <c r="N223" s="353" t="e">
        <f>M223/H223</f>
        <v>#REF!</v>
      </c>
      <c r="O223" s="232"/>
      <c r="P223" s="274"/>
      <c r="Q223" s="274"/>
      <c r="R223" s="274"/>
      <c r="S223" s="274"/>
      <c r="T223" s="274"/>
      <c r="U223" s="274"/>
      <c r="V223" s="274"/>
      <c r="W223" s="274"/>
      <c r="X223" s="274"/>
      <c r="Y223" s="274"/>
      <c r="Z223" s="274"/>
      <c r="AA223" s="274"/>
      <c r="AB223" s="107"/>
      <c r="AC223" s="107"/>
      <c r="AD223" s="107"/>
      <c r="AE223" s="107"/>
      <c r="AF223" s="107"/>
      <c r="AG223" s="107"/>
      <c r="AH223" s="107"/>
      <c r="AI223" s="107"/>
      <c r="AJ223" s="107"/>
      <c r="AK223" s="107"/>
      <c r="AL223" s="107"/>
      <c r="AM223" s="107"/>
      <c r="AN223" s="107"/>
      <c r="AO223" s="107"/>
      <c r="AP223" s="107"/>
      <c r="AQ223" s="107"/>
      <c r="AR223" s="107"/>
      <c r="AS223" s="107"/>
      <c r="AT223" s="107"/>
      <c r="AU223" s="107"/>
      <c r="AV223" s="107"/>
      <c r="AW223" s="107"/>
      <c r="AX223" s="107"/>
      <c r="AY223" s="107"/>
      <c r="AZ223" s="107"/>
      <c r="BA223" s="107"/>
      <c r="BB223" s="107"/>
      <c r="BC223" s="107"/>
      <c r="BD223" s="107"/>
      <c r="BE223" s="107"/>
      <c r="BF223" s="107"/>
      <c r="BG223" s="107"/>
      <c r="BH223" s="107"/>
      <c r="BI223" s="107"/>
      <c r="BJ223" s="107"/>
      <c r="BK223" s="107"/>
      <c r="BL223" s="107"/>
      <c r="BM223" s="107"/>
      <c r="BN223" s="107"/>
      <c r="BO223" s="107"/>
      <c r="BP223" s="107"/>
      <c r="BQ223" s="107"/>
      <c r="BR223" s="107"/>
      <c r="BS223" s="107"/>
      <c r="BT223" s="107"/>
      <c r="BU223" s="107"/>
      <c r="BV223" s="107"/>
      <c r="BW223" s="107"/>
      <c r="BX223" s="107"/>
      <c r="BY223" s="107"/>
      <c r="BZ223" s="107"/>
      <c r="CA223" s="107"/>
      <c r="CB223" s="107"/>
      <c r="CC223" s="107"/>
      <c r="CD223" s="107"/>
      <c r="CE223" s="107"/>
      <c r="CF223" s="107"/>
      <c r="CG223" s="107"/>
      <c r="CH223" s="107"/>
      <c r="CI223" s="107"/>
      <c r="CJ223" s="107"/>
      <c r="CK223" s="107"/>
      <c r="CL223" s="107"/>
      <c r="CM223" s="107"/>
      <c r="CN223" s="107"/>
      <c r="CO223" s="107"/>
      <c r="CP223" s="107"/>
      <c r="CQ223" s="107"/>
      <c r="CR223" s="107"/>
      <c r="CS223" s="107"/>
      <c r="CT223" s="107"/>
      <c r="CU223" s="107"/>
      <c r="CV223" s="107"/>
      <c r="CW223" s="107"/>
      <c r="CX223" s="107"/>
      <c r="CY223" s="107"/>
      <c r="CZ223" s="107"/>
      <c r="DA223" s="107"/>
      <c r="DB223" s="107"/>
      <c r="DC223" s="107"/>
      <c r="DD223" s="107"/>
      <c r="DE223" s="107"/>
      <c r="DF223" s="107"/>
      <c r="DG223" s="107"/>
      <c r="DH223" s="107"/>
      <c r="DI223" s="107"/>
      <c r="DJ223" s="107"/>
      <c r="DK223" s="107"/>
      <c r="DL223" s="107"/>
      <c r="DM223" s="107"/>
      <c r="DN223" s="107"/>
      <c r="DO223" s="107"/>
      <c r="DP223" s="107"/>
      <c r="DQ223" s="107"/>
      <c r="DR223" s="107"/>
      <c r="DS223" s="107"/>
      <c r="DT223" s="107"/>
      <c r="DU223" s="107"/>
      <c r="DV223" s="107"/>
      <c r="DW223" s="107"/>
      <c r="DX223" s="107"/>
      <c r="DY223" s="107"/>
      <c r="DZ223" s="107"/>
      <c r="EA223" s="107"/>
      <c r="EB223" s="107"/>
      <c r="EC223" s="107"/>
      <c r="ED223" s="107"/>
      <c r="EE223" s="107"/>
      <c r="EF223" s="107"/>
      <c r="EG223" s="107"/>
      <c r="EH223" s="107"/>
      <c r="EI223" s="107"/>
      <c r="EJ223" s="107"/>
      <c r="EK223" s="107"/>
      <c r="EL223" s="107"/>
      <c r="EM223" s="107"/>
      <c r="EN223" s="107"/>
    </row>
    <row r="224" spans="1:144" ht="44.25" hidden="1" customHeight="1">
      <c r="B224" s="16"/>
      <c r="C224" s="774" t="s">
        <v>77</v>
      </c>
      <c r="D224" s="775"/>
      <c r="E224" s="775"/>
      <c r="F224" s="775"/>
      <c r="G224" s="775"/>
      <c r="H224" s="775"/>
      <c r="I224" s="775"/>
      <c r="J224" s="775"/>
      <c r="K224" s="775"/>
      <c r="L224" s="775"/>
      <c r="M224" s="775"/>
      <c r="N224" s="776"/>
    </row>
    <row r="225" spans="1:145" s="20" customFormat="1" ht="19.5" hidden="1" customHeight="1">
      <c r="A225" s="56" t="e">
        <f>F225/F395*100</f>
        <v>#REF!</v>
      </c>
      <c r="B225" s="26"/>
      <c r="C225" s="131" t="s">
        <v>78</v>
      </c>
      <c r="D225" s="26"/>
      <c r="E225" s="247" t="e">
        <f>E223+E217+#REF!+#REF!+E200+E181</f>
        <v>#REF!</v>
      </c>
      <c r="F225" s="247" t="e">
        <f>F223+F217+#REF!+#REF!+F200+F181</f>
        <v>#REF!</v>
      </c>
      <c r="G225" s="284" t="e">
        <f>F225/E225*100</f>
        <v>#REF!</v>
      </c>
      <c r="H225" s="343" t="e">
        <f>#REF!/G225*100</f>
        <v>#REF!</v>
      </c>
      <c r="I225" s="767" t="s">
        <v>79</v>
      </c>
      <c r="J225" s="768"/>
      <c r="K225" s="768"/>
      <c r="L225" s="769"/>
      <c r="M225" s="29" t="e">
        <f>(M222+M215+#REF!+#REF!+#REF!+M191+M189+M185+M175+#REF!+M174+M173+#REF!+M160+M159+M157+M156+#REF!+#REF!)/19</f>
        <v>#REF!</v>
      </c>
      <c r="N225" s="364" t="e">
        <f>M225*0.4+H225*0.4+'[1]Внесение изменений'!H7*0.2</f>
        <v>#REF!</v>
      </c>
      <c r="O225" s="232"/>
      <c r="P225" s="49"/>
      <c r="Q225" s="49"/>
      <c r="R225" s="49"/>
      <c r="S225" s="49"/>
      <c r="T225" s="49"/>
      <c r="U225" s="49"/>
      <c r="V225" s="49"/>
      <c r="W225" s="49"/>
      <c r="X225" s="49"/>
      <c r="Y225" s="49"/>
      <c r="Z225" s="49"/>
      <c r="AA225" s="49"/>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c r="BN225" s="61"/>
      <c r="BO225" s="61"/>
      <c r="BP225" s="61"/>
      <c r="BQ225" s="61"/>
      <c r="BR225" s="61"/>
      <c r="BS225" s="61"/>
      <c r="BT225" s="61"/>
      <c r="BU225" s="61"/>
      <c r="BV225" s="61"/>
      <c r="BW225" s="61"/>
      <c r="BX225" s="61"/>
      <c r="BY225" s="61"/>
      <c r="BZ225" s="61"/>
      <c r="CA225" s="61"/>
      <c r="CB225" s="61"/>
      <c r="CC225" s="61"/>
      <c r="CD225" s="61"/>
      <c r="CE225" s="61"/>
      <c r="CF225" s="61"/>
      <c r="CG225" s="61"/>
      <c r="CH225" s="61"/>
      <c r="CI225" s="61"/>
      <c r="CJ225" s="61"/>
      <c r="CK225" s="61"/>
      <c r="CL225" s="61"/>
      <c r="CM225" s="61"/>
      <c r="CN225" s="61"/>
      <c r="CO225" s="61"/>
      <c r="CP225" s="61"/>
      <c r="CQ225" s="61"/>
      <c r="CR225" s="61"/>
      <c r="CS225" s="61"/>
      <c r="CT225" s="61"/>
      <c r="CU225" s="61"/>
      <c r="CV225" s="61"/>
      <c r="CW225" s="61"/>
      <c r="CX225" s="61"/>
      <c r="CY225" s="61"/>
      <c r="CZ225" s="61"/>
      <c r="DA225" s="61"/>
      <c r="DB225" s="61"/>
      <c r="DC225" s="61"/>
      <c r="DD225" s="61"/>
      <c r="DE225" s="61"/>
      <c r="DF225" s="61"/>
      <c r="DG225" s="61"/>
      <c r="DH225" s="61"/>
      <c r="DI225" s="61"/>
      <c r="DJ225" s="61"/>
      <c r="DK225" s="61"/>
      <c r="DL225" s="61"/>
      <c r="DM225" s="61"/>
      <c r="DN225" s="61"/>
      <c r="DO225" s="61"/>
      <c r="DP225" s="61"/>
      <c r="DQ225" s="61"/>
      <c r="DR225" s="61"/>
      <c r="DS225" s="61"/>
      <c r="DT225" s="61"/>
      <c r="DU225" s="61"/>
      <c r="DV225" s="61"/>
      <c r="DW225" s="61"/>
      <c r="DX225" s="61"/>
      <c r="DY225" s="61"/>
      <c r="DZ225" s="61"/>
      <c r="EA225" s="61"/>
      <c r="EB225" s="61"/>
      <c r="EC225" s="61"/>
      <c r="ED225" s="61"/>
      <c r="EE225" s="61"/>
      <c r="EF225" s="61"/>
      <c r="EG225" s="61"/>
      <c r="EH225" s="61"/>
      <c r="EI225" s="61"/>
      <c r="EJ225" s="61"/>
      <c r="EK225" s="61"/>
      <c r="EL225" s="61"/>
      <c r="EM225" s="61"/>
      <c r="EN225" s="61"/>
    </row>
    <row r="226" spans="1:145" s="20" customFormat="1" ht="19.5" hidden="1" customHeight="1">
      <c r="A226" s="56" t="e">
        <f>E225-F225</f>
        <v>#REF!</v>
      </c>
      <c r="B226" s="26"/>
      <c r="C226" s="131" t="s">
        <v>80</v>
      </c>
      <c r="D226" s="26"/>
      <c r="E226" s="247" t="e">
        <f>E222+E215+E189+E186+#REF!+#REF!+E191+#REF!+#REF!+#REF!+E216+#REF!+#REF!+#REF!+#REF!+E198+#REF!+E159</f>
        <v>#REF!</v>
      </c>
      <c r="F226" s="247" t="e">
        <f>F222+F215+F189+F186+#REF!+#REF!+F191+#REF!+#REF!+#REF!+F216+#REF!+#REF!+#REF!+#REF!+F198+#REF!+F159</f>
        <v>#REF!</v>
      </c>
      <c r="G226" s="284" t="e">
        <f>F226/E226*100</f>
        <v>#REF!</v>
      </c>
      <c r="H226" s="343"/>
      <c r="I226" s="767"/>
      <c r="J226" s="768"/>
      <c r="K226" s="768"/>
      <c r="L226" s="769"/>
      <c r="M226" s="28"/>
      <c r="N226" s="364"/>
      <c r="O226" s="232"/>
      <c r="P226" s="49"/>
      <c r="Q226" s="49"/>
      <c r="R226" s="49"/>
      <c r="S226" s="49"/>
      <c r="T226" s="49"/>
      <c r="U226" s="49"/>
      <c r="V226" s="49"/>
      <c r="W226" s="49"/>
      <c r="X226" s="49"/>
      <c r="Y226" s="49"/>
      <c r="Z226" s="49"/>
      <c r="AA226" s="49"/>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c r="BN226" s="61"/>
      <c r="BO226" s="61"/>
      <c r="BP226" s="61"/>
      <c r="BQ226" s="61"/>
      <c r="BR226" s="61"/>
      <c r="BS226" s="61"/>
      <c r="BT226" s="61"/>
      <c r="BU226" s="61"/>
      <c r="BV226" s="61"/>
      <c r="BW226" s="61"/>
      <c r="BX226" s="61"/>
      <c r="BY226" s="61"/>
      <c r="BZ226" s="61"/>
      <c r="CA226" s="61"/>
      <c r="CB226" s="61"/>
      <c r="CC226" s="61"/>
      <c r="CD226" s="61"/>
      <c r="CE226" s="61"/>
      <c r="CF226" s="61"/>
      <c r="CG226" s="61"/>
      <c r="CH226" s="61"/>
      <c r="CI226" s="61"/>
      <c r="CJ226" s="61"/>
      <c r="CK226" s="61"/>
      <c r="CL226" s="61"/>
      <c r="CM226" s="61"/>
      <c r="CN226" s="61"/>
      <c r="CO226" s="61"/>
      <c r="CP226" s="61"/>
      <c r="CQ226" s="61"/>
      <c r="CR226" s="61"/>
      <c r="CS226" s="61"/>
      <c r="CT226" s="61"/>
      <c r="CU226" s="61"/>
      <c r="CV226" s="61"/>
      <c r="CW226" s="61"/>
      <c r="CX226" s="61"/>
      <c r="CY226" s="61"/>
      <c r="CZ226" s="61"/>
      <c r="DA226" s="61"/>
      <c r="DB226" s="61"/>
      <c r="DC226" s="61"/>
      <c r="DD226" s="61"/>
      <c r="DE226" s="61"/>
      <c r="DF226" s="61"/>
      <c r="DG226" s="61"/>
      <c r="DH226" s="61"/>
      <c r="DI226" s="61"/>
      <c r="DJ226" s="61"/>
      <c r="DK226" s="61"/>
      <c r="DL226" s="61"/>
      <c r="DM226" s="61"/>
      <c r="DN226" s="61"/>
      <c r="DO226" s="61"/>
      <c r="DP226" s="61"/>
      <c r="DQ226" s="61"/>
      <c r="DR226" s="61"/>
      <c r="DS226" s="61"/>
      <c r="DT226" s="61"/>
      <c r="DU226" s="61"/>
      <c r="DV226" s="61"/>
      <c r="DW226" s="61"/>
      <c r="DX226" s="61"/>
      <c r="DY226" s="61"/>
      <c r="DZ226" s="61"/>
      <c r="EA226" s="61"/>
      <c r="EB226" s="61"/>
      <c r="EC226" s="61"/>
      <c r="ED226" s="61"/>
      <c r="EE226" s="61"/>
      <c r="EF226" s="61"/>
      <c r="EG226" s="61"/>
      <c r="EH226" s="61"/>
      <c r="EI226" s="61"/>
      <c r="EJ226" s="61"/>
      <c r="EK226" s="61"/>
      <c r="EL226" s="61"/>
      <c r="EM226" s="61"/>
      <c r="EN226" s="61"/>
    </row>
    <row r="227" spans="1:145" s="20" customFormat="1" ht="18.75" hidden="1">
      <c r="A227" s="56"/>
      <c r="B227" s="26"/>
      <c r="C227" s="131" t="s">
        <v>21</v>
      </c>
      <c r="D227" s="26"/>
      <c r="E227" s="247" t="e">
        <f>E187+#REF!+#REF!+#REF!+#REF!+E199+E160</f>
        <v>#REF!</v>
      </c>
      <c r="F227" s="247" t="e">
        <f>F187+#REF!+#REF!+#REF!+#REF!+F199+F160</f>
        <v>#REF!</v>
      </c>
      <c r="G227" s="284" t="e">
        <f>F227/E227*100</f>
        <v>#REF!</v>
      </c>
      <c r="H227" s="343"/>
      <c r="I227" s="767"/>
      <c r="J227" s="768"/>
      <c r="K227" s="768"/>
      <c r="L227" s="768"/>
      <c r="M227" s="28"/>
      <c r="N227" s="364"/>
      <c r="O227" s="232"/>
      <c r="P227" s="49"/>
      <c r="Q227" s="49"/>
      <c r="R227" s="49"/>
      <c r="S227" s="49"/>
      <c r="T227" s="49"/>
      <c r="U227" s="49"/>
      <c r="V227" s="49"/>
      <c r="W227" s="49"/>
      <c r="X227" s="49"/>
      <c r="Y227" s="49"/>
      <c r="Z227" s="49"/>
      <c r="AA227" s="49"/>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c r="BN227" s="61"/>
      <c r="BO227" s="61"/>
      <c r="BP227" s="61"/>
      <c r="BQ227" s="61"/>
      <c r="BR227" s="61"/>
      <c r="BS227" s="61"/>
      <c r="BT227" s="61"/>
      <c r="BU227" s="61"/>
      <c r="BV227" s="61"/>
      <c r="BW227" s="61"/>
      <c r="BX227" s="61"/>
      <c r="BY227" s="61"/>
      <c r="BZ227" s="61"/>
      <c r="CA227" s="61"/>
      <c r="CB227" s="61"/>
      <c r="CC227" s="61"/>
      <c r="CD227" s="61"/>
      <c r="CE227" s="61"/>
      <c r="CF227" s="61"/>
      <c r="CG227" s="61"/>
      <c r="CH227" s="61"/>
      <c r="CI227" s="61"/>
      <c r="CJ227" s="61"/>
      <c r="CK227" s="61"/>
      <c r="CL227" s="61"/>
      <c r="CM227" s="61"/>
      <c r="CN227" s="61"/>
      <c r="CO227" s="61"/>
      <c r="CP227" s="61"/>
      <c r="CQ227" s="61"/>
      <c r="CR227" s="61"/>
      <c r="CS227" s="61"/>
      <c r="CT227" s="61"/>
      <c r="CU227" s="61"/>
      <c r="CV227" s="61"/>
      <c r="CW227" s="61"/>
      <c r="CX227" s="61"/>
      <c r="CY227" s="61"/>
      <c r="CZ227" s="61"/>
      <c r="DA227" s="61"/>
      <c r="DB227" s="61"/>
      <c r="DC227" s="61"/>
      <c r="DD227" s="61"/>
      <c r="DE227" s="61"/>
      <c r="DF227" s="61"/>
      <c r="DG227" s="61"/>
      <c r="DH227" s="61"/>
      <c r="DI227" s="61"/>
      <c r="DJ227" s="61"/>
      <c r="DK227" s="61"/>
      <c r="DL227" s="61"/>
      <c r="DM227" s="61"/>
      <c r="DN227" s="61"/>
      <c r="DO227" s="61"/>
      <c r="DP227" s="61"/>
      <c r="DQ227" s="61"/>
      <c r="DR227" s="61"/>
      <c r="DS227" s="61"/>
      <c r="DT227" s="61"/>
      <c r="DU227" s="61"/>
      <c r="DV227" s="61"/>
      <c r="DW227" s="61"/>
      <c r="DX227" s="61"/>
      <c r="DY227" s="61"/>
      <c r="DZ227" s="61"/>
      <c r="EA227" s="61"/>
      <c r="EB227" s="61"/>
      <c r="EC227" s="61"/>
      <c r="ED227" s="61"/>
      <c r="EE227" s="61"/>
      <c r="EF227" s="61"/>
      <c r="EG227" s="61"/>
      <c r="EH227" s="61"/>
      <c r="EI227" s="61"/>
      <c r="EJ227" s="61"/>
      <c r="EK227" s="61"/>
      <c r="EL227" s="61"/>
      <c r="EM227" s="61"/>
      <c r="EN227" s="61"/>
    </row>
    <row r="228" spans="1:145" s="20" customFormat="1" ht="18.75" hidden="1">
      <c r="A228" s="56"/>
      <c r="B228" s="26"/>
      <c r="C228" s="131" t="s">
        <v>59</v>
      </c>
      <c r="D228" s="26"/>
      <c r="E228" s="247">
        <f>E174</f>
        <v>1611964.8</v>
      </c>
      <c r="F228" s="247">
        <f>F174</f>
        <v>1611964.8</v>
      </c>
      <c r="G228" s="284">
        <f>F228/E228*100</f>
        <v>100</v>
      </c>
      <c r="H228" s="343"/>
      <c r="I228" s="767"/>
      <c r="J228" s="768"/>
      <c r="K228" s="768"/>
      <c r="L228" s="768"/>
      <c r="M228" s="28"/>
      <c r="N228" s="364"/>
      <c r="O228" s="232"/>
      <c r="P228" s="49"/>
      <c r="Q228" s="49"/>
      <c r="R228" s="49"/>
      <c r="S228" s="49"/>
      <c r="T228" s="49"/>
      <c r="U228" s="49"/>
      <c r="V228" s="49"/>
      <c r="W228" s="49"/>
      <c r="X228" s="49"/>
      <c r="Y228" s="49"/>
      <c r="Z228" s="49"/>
      <c r="AA228" s="49"/>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c r="BN228" s="61"/>
      <c r="BO228" s="61"/>
      <c r="BP228" s="61"/>
      <c r="BQ228" s="61"/>
      <c r="BR228" s="61"/>
      <c r="BS228" s="61"/>
      <c r="BT228" s="61"/>
      <c r="BU228" s="61"/>
      <c r="BV228" s="61"/>
      <c r="BW228" s="61"/>
      <c r="BX228" s="61"/>
      <c r="BY228" s="61"/>
      <c r="BZ228" s="61"/>
      <c r="CA228" s="61"/>
      <c r="CB228" s="61"/>
      <c r="CC228" s="61"/>
      <c r="CD228" s="61"/>
      <c r="CE228" s="61"/>
      <c r="CF228" s="61"/>
      <c r="CG228" s="61"/>
      <c r="CH228" s="61"/>
      <c r="CI228" s="61"/>
      <c r="CJ228" s="61"/>
      <c r="CK228" s="61"/>
      <c r="CL228" s="61"/>
      <c r="CM228" s="61"/>
      <c r="CN228" s="61"/>
      <c r="CO228" s="61"/>
      <c r="CP228" s="61"/>
      <c r="CQ228" s="61"/>
      <c r="CR228" s="61"/>
      <c r="CS228" s="61"/>
      <c r="CT228" s="61"/>
      <c r="CU228" s="61"/>
      <c r="CV228" s="61"/>
      <c r="CW228" s="61"/>
      <c r="CX228" s="61"/>
      <c r="CY228" s="61"/>
      <c r="CZ228" s="61"/>
      <c r="DA228" s="61"/>
      <c r="DB228" s="61"/>
      <c r="DC228" s="61"/>
      <c r="DD228" s="61"/>
      <c r="DE228" s="61"/>
      <c r="DF228" s="61"/>
      <c r="DG228" s="61"/>
      <c r="DH228" s="61"/>
      <c r="DI228" s="61"/>
      <c r="DJ228" s="61"/>
      <c r="DK228" s="61"/>
      <c r="DL228" s="61"/>
      <c r="DM228" s="61"/>
      <c r="DN228" s="61"/>
      <c r="DO228" s="61"/>
      <c r="DP228" s="61"/>
      <c r="DQ228" s="61"/>
      <c r="DR228" s="61"/>
      <c r="DS228" s="61"/>
      <c r="DT228" s="61"/>
      <c r="DU228" s="61"/>
      <c r="DV228" s="61"/>
      <c r="DW228" s="61"/>
      <c r="DX228" s="61"/>
      <c r="DY228" s="61"/>
      <c r="DZ228" s="61"/>
      <c r="EA228" s="61"/>
      <c r="EB228" s="61"/>
      <c r="EC228" s="61"/>
      <c r="ED228" s="61"/>
      <c r="EE228" s="61"/>
      <c r="EF228" s="61"/>
      <c r="EG228" s="61"/>
      <c r="EH228" s="61"/>
      <c r="EI228" s="61"/>
      <c r="EJ228" s="61"/>
      <c r="EK228" s="61"/>
      <c r="EL228" s="61"/>
      <c r="EM228" s="61"/>
      <c r="EN228" s="61"/>
    </row>
    <row r="229" spans="1:145" s="136" customFormat="1" ht="49.5" customHeight="1">
      <c r="A229" s="50"/>
      <c r="B229" s="94" t="s">
        <v>266</v>
      </c>
      <c r="C229" s="783" t="s">
        <v>212</v>
      </c>
      <c r="D229" s="784"/>
      <c r="E229" s="784"/>
      <c r="F229" s="784"/>
      <c r="G229" s="784"/>
      <c r="H229" s="784"/>
      <c r="I229" s="784"/>
      <c r="J229" s="784"/>
      <c r="K229" s="784"/>
      <c r="L229" s="784"/>
      <c r="M229" s="784"/>
      <c r="N229" s="785"/>
      <c r="O229" s="232"/>
      <c r="P229" s="298"/>
      <c r="Q229" s="298"/>
      <c r="R229" s="298"/>
      <c r="S229" s="298"/>
      <c r="T229" s="298"/>
      <c r="U229" s="298"/>
      <c r="V229" s="298"/>
      <c r="W229" s="298"/>
      <c r="X229" s="298"/>
      <c r="Y229" s="298"/>
      <c r="Z229" s="298"/>
      <c r="AA229" s="298"/>
      <c r="AB229" s="104"/>
      <c r="AC229" s="104"/>
      <c r="AD229" s="104"/>
      <c r="AE229" s="104"/>
      <c r="AF229" s="104"/>
      <c r="AG229" s="104"/>
      <c r="AH229" s="104"/>
      <c r="AI229" s="104"/>
      <c r="AJ229" s="104"/>
      <c r="AK229" s="104"/>
      <c r="AL229" s="104"/>
      <c r="AM229" s="104"/>
      <c r="AN229" s="104"/>
      <c r="AO229" s="104"/>
      <c r="AP229" s="104"/>
      <c r="AQ229" s="104"/>
      <c r="AR229" s="104"/>
      <c r="AS229" s="104"/>
      <c r="AT229" s="104"/>
      <c r="AU229" s="104"/>
      <c r="AV229" s="104"/>
      <c r="AW229" s="104"/>
      <c r="AX229" s="104"/>
      <c r="AY229" s="104"/>
      <c r="AZ229" s="104"/>
      <c r="BA229" s="104"/>
      <c r="BB229" s="104"/>
      <c r="BC229" s="104"/>
      <c r="BD229" s="104"/>
      <c r="BE229" s="104"/>
      <c r="BF229" s="104"/>
      <c r="BG229" s="104"/>
      <c r="BH229" s="104"/>
      <c r="BI229" s="104"/>
      <c r="BJ229" s="104"/>
      <c r="BK229" s="104"/>
      <c r="BL229" s="104"/>
      <c r="BM229" s="104"/>
      <c r="BN229" s="104"/>
      <c r="BO229" s="104"/>
      <c r="BP229" s="104"/>
      <c r="BQ229" s="104"/>
      <c r="BR229" s="104"/>
      <c r="BS229" s="104"/>
      <c r="BT229" s="104"/>
      <c r="BU229" s="104"/>
      <c r="BV229" s="104"/>
      <c r="BW229" s="104"/>
      <c r="BX229" s="104"/>
      <c r="BY229" s="104"/>
      <c r="BZ229" s="104"/>
      <c r="CA229" s="104"/>
      <c r="CB229" s="104"/>
      <c r="CC229" s="104"/>
      <c r="CD229" s="104"/>
      <c r="CE229" s="104"/>
      <c r="CF229" s="104"/>
      <c r="CG229" s="104"/>
      <c r="CH229" s="104"/>
      <c r="CI229" s="104"/>
      <c r="CJ229" s="104"/>
      <c r="CK229" s="104"/>
      <c r="CL229" s="104"/>
      <c r="CM229" s="104"/>
      <c r="CN229" s="104"/>
      <c r="CO229" s="104"/>
      <c r="CP229" s="104"/>
      <c r="CQ229" s="104"/>
      <c r="CR229" s="104"/>
      <c r="CS229" s="104"/>
      <c r="CT229" s="104"/>
      <c r="CU229" s="104"/>
      <c r="CV229" s="104"/>
      <c r="CW229" s="104"/>
      <c r="CX229" s="104"/>
      <c r="CY229" s="104"/>
      <c r="CZ229" s="104"/>
      <c r="DA229" s="104"/>
      <c r="DB229" s="104"/>
      <c r="DC229" s="104"/>
      <c r="DD229" s="104"/>
      <c r="DE229" s="104"/>
      <c r="DF229" s="104"/>
      <c r="DG229" s="104"/>
      <c r="DH229" s="104"/>
      <c r="DI229" s="104"/>
      <c r="DJ229" s="104"/>
      <c r="DK229" s="104"/>
      <c r="DL229" s="104"/>
      <c r="DM229" s="104"/>
      <c r="DN229" s="104"/>
      <c r="DO229" s="104"/>
      <c r="DP229" s="104"/>
      <c r="DQ229" s="104"/>
      <c r="DR229" s="104"/>
      <c r="DS229" s="104"/>
      <c r="DT229" s="104"/>
      <c r="DU229" s="104"/>
      <c r="DV229" s="104"/>
      <c r="DW229" s="104"/>
      <c r="DX229" s="104"/>
      <c r="DY229" s="104"/>
      <c r="DZ229" s="104"/>
      <c r="EA229" s="104"/>
      <c r="EB229" s="104"/>
      <c r="EC229" s="104"/>
      <c r="ED229" s="104"/>
      <c r="EE229" s="104"/>
      <c r="EF229" s="104"/>
      <c r="EG229" s="104"/>
      <c r="EH229" s="104"/>
      <c r="EI229" s="104"/>
      <c r="EJ229" s="104"/>
      <c r="EK229" s="104"/>
      <c r="EL229" s="104"/>
      <c r="EM229" s="104"/>
      <c r="EN229" s="104"/>
    </row>
    <row r="230" spans="1:145" s="50" customFormat="1" ht="36.75" customHeight="1">
      <c r="B230" s="31"/>
      <c r="C230" s="815" t="s">
        <v>213</v>
      </c>
      <c r="D230" s="833"/>
      <c r="E230" s="833"/>
      <c r="F230" s="833"/>
      <c r="G230" s="833"/>
      <c r="H230" s="833"/>
      <c r="I230" s="833"/>
      <c r="J230" s="833"/>
      <c r="K230" s="833"/>
      <c r="L230" s="833"/>
      <c r="M230" s="833"/>
      <c r="N230" s="834"/>
      <c r="O230" s="232"/>
      <c r="P230" s="298"/>
      <c r="Q230" s="298"/>
      <c r="R230" s="298"/>
      <c r="S230" s="298"/>
      <c r="T230" s="298"/>
      <c r="U230" s="298"/>
      <c r="V230" s="298"/>
      <c r="W230" s="298"/>
      <c r="X230" s="298"/>
      <c r="Y230" s="298"/>
      <c r="Z230" s="298"/>
      <c r="AA230" s="298"/>
      <c r="AB230" s="104"/>
      <c r="AC230" s="104"/>
      <c r="AD230" s="104"/>
      <c r="AE230" s="104"/>
      <c r="AF230" s="104"/>
      <c r="AG230" s="104"/>
      <c r="AH230" s="104"/>
      <c r="AI230" s="104"/>
      <c r="AJ230" s="104"/>
      <c r="AK230" s="104"/>
      <c r="AL230" s="104"/>
      <c r="AM230" s="104"/>
      <c r="AN230" s="104"/>
      <c r="AO230" s="104"/>
      <c r="AP230" s="104"/>
      <c r="AQ230" s="104"/>
      <c r="AR230" s="104"/>
      <c r="AS230" s="104"/>
      <c r="AT230" s="104"/>
      <c r="AU230" s="104"/>
      <c r="AV230" s="104"/>
      <c r="AW230" s="104"/>
      <c r="AX230" s="104"/>
      <c r="AY230" s="104"/>
      <c r="AZ230" s="104"/>
      <c r="BA230" s="104"/>
      <c r="BB230" s="104"/>
      <c r="BC230" s="104"/>
      <c r="BD230" s="104"/>
      <c r="BE230" s="104"/>
      <c r="BF230" s="104"/>
      <c r="BG230" s="104"/>
      <c r="BH230" s="104"/>
      <c r="BI230" s="104"/>
      <c r="BJ230" s="104"/>
      <c r="BK230" s="104"/>
      <c r="BL230" s="104"/>
      <c r="BM230" s="104"/>
      <c r="BN230" s="104"/>
      <c r="BO230" s="104"/>
      <c r="BP230" s="104"/>
      <c r="BQ230" s="104"/>
      <c r="BR230" s="104"/>
      <c r="BS230" s="104"/>
      <c r="BT230" s="104"/>
      <c r="BU230" s="104"/>
      <c r="BV230" s="104"/>
      <c r="BW230" s="104"/>
      <c r="BX230" s="104"/>
      <c r="BY230" s="104"/>
      <c r="BZ230" s="104"/>
      <c r="CA230" s="104"/>
      <c r="CB230" s="104"/>
      <c r="CC230" s="104"/>
      <c r="CD230" s="104"/>
      <c r="CE230" s="104"/>
      <c r="CF230" s="104"/>
      <c r="CG230" s="104"/>
      <c r="CH230" s="104"/>
      <c r="CI230" s="104"/>
      <c r="CJ230" s="104"/>
      <c r="CK230" s="104"/>
      <c r="CL230" s="104"/>
      <c r="CM230" s="104"/>
      <c r="CN230" s="104"/>
      <c r="CO230" s="104"/>
      <c r="CP230" s="104"/>
      <c r="CQ230" s="104"/>
      <c r="CR230" s="104"/>
      <c r="CS230" s="104"/>
      <c r="CT230" s="104"/>
      <c r="CU230" s="104"/>
      <c r="CV230" s="104"/>
      <c r="CW230" s="104"/>
      <c r="CX230" s="104"/>
      <c r="CY230" s="104"/>
      <c r="CZ230" s="104"/>
      <c r="DA230" s="104"/>
      <c r="DB230" s="104"/>
      <c r="DC230" s="104"/>
      <c r="DD230" s="104"/>
      <c r="DE230" s="104"/>
      <c r="DF230" s="104"/>
      <c r="DG230" s="104"/>
      <c r="DH230" s="104"/>
      <c r="DI230" s="104"/>
      <c r="DJ230" s="104"/>
      <c r="DK230" s="104"/>
      <c r="DL230" s="104"/>
      <c r="DM230" s="104"/>
      <c r="DN230" s="104"/>
      <c r="DO230" s="104"/>
      <c r="DP230" s="104"/>
      <c r="DQ230" s="104"/>
      <c r="DR230" s="104"/>
      <c r="DS230" s="104"/>
      <c r="DT230" s="104"/>
      <c r="DU230" s="104"/>
      <c r="DV230" s="104"/>
      <c r="DW230" s="104"/>
      <c r="DX230" s="104"/>
      <c r="DY230" s="104"/>
      <c r="DZ230" s="104"/>
      <c r="EA230" s="104"/>
      <c r="EB230" s="104"/>
      <c r="EC230" s="104"/>
      <c r="ED230" s="104"/>
      <c r="EE230" s="104"/>
      <c r="EF230" s="104"/>
      <c r="EG230" s="104"/>
      <c r="EH230" s="104"/>
      <c r="EI230" s="104"/>
      <c r="EJ230" s="104"/>
      <c r="EK230" s="104"/>
      <c r="EL230" s="104"/>
      <c r="EM230" s="104"/>
      <c r="EN230" s="104"/>
    </row>
    <row r="231" spans="1:145" s="50" customFormat="1" ht="42" customHeight="1">
      <c r="B231" s="31"/>
      <c r="C231" s="815" t="s">
        <v>214</v>
      </c>
      <c r="D231" s="816"/>
      <c r="E231" s="816"/>
      <c r="F231" s="816"/>
      <c r="G231" s="816"/>
      <c r="H231" s="816"/>
      <c r="I231" s="816"/>
      <c r="J231" s="816"/>
      <c r="K231" s="816"/>
      <c r="L231" s="816"/>
      <c r="M231" s="816"/>
      <c r="N231" s="817"/>
      <c r="O231" s="232"/>
      <c r="P231" s="298"/>
      <c r="Q231" s="298"/>
      <c r="R231" s="298"/>
      <c r="S231" s="298"/>
      <c r="T231" s="298"/>
      <c r="U231" s="298"/>
      <c r="V231" s="298"/>
      <c r="W231" s="298"/>
      <c r="X231" s="298"/>
      <c r="Y231" s="298"/>
      <c r="Z231" s="298"/>
      <c r="AA231" s="298"/>
      <c r="AB231" s="104"/>
      <c r="AC231" s="104"/>
      <c r="AD231" s="104"/>
      <c r="AE231" s="104"/>
      <c r="AF231" s="104"/>
      <c r="AG231" s="104"/>
      <c r="AH231" s="104"/>
      <c r="AI231" s="104"/>
      <c r="AJ231" s="104"/>
      <c r="AK231" s="104"/>
      <c r="AL231" s="104"/>
      <c r="AM231" s="104"/>
      <c r="AN231" s="104"/>
      <c r="AO231" s="104"/>
      <c r="AP231" s="104"/>
      <c r="AQ231" s="104"/>
      <c r="AR231" s="104"/>
      <c r="AS231" s="104"/>
      <c r="AT231" s="104"/>
      <c r="AU231" s="104"/>
      <c r="AV231" s="104"/>
      <c r="AW231" s="104"/>
      <c r="AX231" s="104"/>
      <c r="AY231" s="104"/>
      <c r="AZ231" s="104"/>
      <c r="BA231" s="104"/>
      <c r="BB231" s="104"/>
      <c r="BC231" s="104"/>
      <c r="BD231" s="104"/>
      <c r="BE231" s="104"/>
      <c r="BF231" s="104"/>
      <c r="BG231" s="104"/>
      <c r="BH231" s="104"/>
      <c r="BI231" s="104"/>
      <c r="BJ231" s="104"/>
      <c r="BK231" s="104"/>
      <c r="BL231" s="104"/>
      <c r="BM231" s="104"/>
      <c r="BN231" s="104"/>
      <c r="BO231" s="104"/>
      <c r="BP231" s="104"/>
      <c r="BQ231" s="104"/>
      <c r="BR231" s="104"/>
      <c r="BS231" s="104"/>
      <c r="BT231" s="104"/>
      <c r="BU231" s="104"/>
      <c r="BV231" s="104"/>
      <c r="BW231" s="104"/>
      <c r="BX231" s="104"/>
      <c r="BY231" s="104"/>
      <c r="BZ231" s="104"/>
      <c r="CA231" s="104"/>
      <c r="CB231" s="104"/>
      <c r="CC231" s="104"/>
      <c r="CD231" s="104"/>
      <c r="CE231" s="104"/>
      <c r="CF231" s="104"/>
      <c r="CG231" s="104"/>
      <c r="CH231" s="104"/>
      <c r="CI231" s="104"/>
      <c r="CJ231" s="104"/>
      <c r="CK231" s="104"/>
      <c r="CL231" s="104"/>
      <c r="CM231" s="104"/>
      <c r="CN231" s="104"/>
      <c r="CO231" s="104"/>
      <c r="CP231" s="104"/>
      <c r="CQ231" s="104"/>
      <c r="CR231" s="104"/>
      <c r="CS231" s="104"/>
      <c r="CT231" s="104"/>
      <c r="CU231" s="104"/>
      <c r="CV231" s="104"/>
      <c r="CW231" s="104"/>
      <c r="CX231" s="104"/>
      <c r="CY231" s="104"/>
      <c r="CZ231" s="104"/>
      <c r="DA231" s="104"/>
      <c r="DB231" s="104"/>
      <c r="DC231" s="104"/>
      <c r="DD231" s="104"/>
      <c r="DE231" s="104"/>
      <c r="DF231" s="104"/>
      <c r="DG231" s="104"/>
      <c r="DH231" s="104"/>
      <c r="DI231" s="104"/>
      <c r="DJ231" s="104"/>
      <c r="DK231" s="104"/>
      <c r="DL231" s="104"/>
      <c r="DM231" s="104"/>
      <c r="DN231" s="104"/>
      <c r="DO231" s="104"/>
      <c r="DP231" s="104"/>
      <c r="DQ231" s="104"/>
      <c r="DR231" s="104"/>
      <c r="DS231" s="104"/>
      <c r="DT231" s="104"/>
      <c r="DU231" s="104"/>
      <c r="DV231" s="104"/>
      <c r="DW231" s="104"/>
      <c r="DX231" s="104"/>
      <c r="DY231" s="104"/>
      <c r="DZ231" s="104"/>
      <c r="EA231" s="104"/>
      <c r="EB231" s="104"/>
      <c r="EC231" s="104"/>
      <c r="ED231" s="104"/>
      <c r="EE231" s="104"/>
      <c r="EF231" s="104"/>
      <c r="EG231" s="104"/>
      <c r="EH231" s="104"/>
      <c r="EI231" s="104"/>
      <c r="EJ231" s="104"/>
      <c r="EK231" s="104"/>
      <c r="EL231" s="104"/>
      <c r="EM231" s="104"/>
      <c r="EN231" s="104"/>
    </row>
    <row r="232" spans="1:145" s="50" customFormat="1" ht="24.75" customHeight="1">
      <c r="B232" s="31"/>
      <c r="C232" s="815" t="s">
        <v>216</v>
      </c>
      <c r="D232" s="816"/>
      <c r="E232" s="816"/>
      <c r="F232" s="816"/>
      <c r="G232" s="816"/>
      <c r="H232" s="816"/>
      <c r="I232" s="816"/>
      <c r="J232" s="816"/>
      <c r="K232" s="816"/>
      <c r="L232" s="816"/>
      <c r="M232" s="816"/>
      <c r="N232" s="817"/>
      <c r="O232" s="232"/>
      <c r="P232" s="298"/>
      <c r="Q232" s="298"/>
      <c r="R232" s="298"/>
      <c r="S232" s="298"/>
      <c r="T232" s="298"/>
      <c r="U232" s="298"/>
      <c r="V232" s="298"/>
      <c r="W232" s="298"/>
      <c r="X232" s="298"/>
      <c r="Y232" s="298"/>
      <c r="Z232" s="298"/>
      <c r="AA232" s="298"/>
      <c r="AB232" s="104"/>
      <c r="AC232" s="104"/>
      <c r="AD232" s="104"/>
      <c r="AE232" s="104"/>
      <c r="AF232" s="104"/>
      <c r="AG232" s="104"/>
      <c r="AH232" s="104"/>
      <c r="AI232" s="104"/>
      <c r="AJ232" s="104"/>
      <c r="AK232" s="104"/>
      <c r="AL232" s="104"/>
      <c r="AM232" s="104"/>
      <c r="AN232" s="104"/>
      <c r="AO232" s="104"/>
      <c r="AP232" s="104"/>
      <c r="AQ232" s="104"/>
      <c r="AR232" s="104"/>
      <c r="AS232" s="104"/>
      <c r="AT232" s="104"/>
      <c r="AU232" s="104"/>
      <c r="AV232" s="104"/>
      <c r="AW232" s="104"/>
      <c r="AX232" s="104"/>
      <c r="AY232" s="104"/>
      <c r="AZ232" s="104"/>
      <c r="BA232" s="104"/>
      <c r="BB232" s="104"/>
      <c r="BC232" s="104"/>
      <c r="BD232" s="104"/>
      <c r="BE232" s="104"/>
      <c r="BF232" s="104"/>
      <c r="BG232" s="104"/>
      <c r="BH232" s="104"/>
      <c r="BI232" s="104"/>
      <c r="BJ232" s="104"/>
      <c r="BK232" s="104"/>
      <c r="BL232" s="104"/>
      <c r="BM232" s="104"/>
      <c r="BN232" s="104"/>
      <c r="BO232" s="104"/>
      <c r="BP232" s="104"/>
      <c r="BQ232" s="104"/>
      <c r="BR232" s="104"/>
      <c r="BS232" s="104"/>
      <c r="BT232" s="104"/>
      <c r="BU232" s="104"/>
      <c r="BV232" s="104"/>
      <c r="BW232" s="104"/>
      <c r="BX232" s="104"/>
      <c r="BY232" s="104"/>
      <c r="BZ232" s="104"/>
      <c r="CA232" s="104"/>
      <c r="CB232" s="104"/>
      <c r="CC232" s="104"/>
      <c r="CD232" s="104"/>
      <c r="CE232" s="104"/>
      <c r="CF232" s="104"/>
      <c r="CG232" s="104"/>
      <c r="CH232" s="104"/>
      <c r="CI232" s="104"/>
      <c r="CJ232" s="104"/>
      <c r="CK232" s="104"/>
      <c r="CL232" s="104"/>
      <c r="CM232" s="104"/>
      <c r="CN232" s="104"/>
      <c r="CO232" s="104"/>
      <c r="CP232" s="104"/>
      <c r="CQ232" s="104"/>
      <c r="CR232" s="104"/>
      <c r="CS232" s="104"/>
      <c r="CT232" s="104"/>
      <c r="CU232" s="104"/>
      <c r="CV232" s="104"/>
      <c r="CW232" s="104"/>
      <c r="CX232" s="104"/>
      <c r="CY232" s="104"/>
      <c r="CZ232" s="104"/>
      <c r="DA232" s="104"/>
      <c r="DB232" s="104"/>
      <c r="DC232" s="104"/>
      <c r="DD232" s="104"/>
      <c r="DE232" s="104"/>
      <c r="DF232" s="104"/>
      <c r="DG232" s="104"/>
      <c r="DH232" s="104"/>
      <c r="DI232" s="104"/>
      <c r="DJ232" s="104"/>
      <c r="DK232" s="104"/>
      <c r="DL232" s="104"/>
      <c r="DM232" s="104"/>
      <c r="DN232" s="104"/>
      <c r="DO232" s="104"/>
      <c r="DP232" s="104"/>
      <c r="DQ232" s="104"/>
      <c r="DR232" s="104"/>
      <c r="DS232" s="104"/>
      <c r="DT232" s="104"/>
      <c r="DU232" s="104"/>
      <c r="DV232" s="104"/>
      <c r="DW232" s="104"/>
      <c r="DX232" s="104"/>
      <c r="DY232" s="104"/>
      <c r="DZ232" s="104"/>
      <c r="EA232" s="104"/>
      <c r="EB232" s="104"/>
      <c r="EC232" s="104"/>
      <c r="ED232" s="104"/>
      <c r="EE232" s="104"/>
      <c r="EF232" s="104"/>
      <c r="EG232" s="104"/>
      <c r="EH232" s="104"/>
      <c r="EI232" s="104"/>
      <c r="EJ232" s="104"/>
      <c r="EK232" s="104"/>
      <c r="EL232" s="104"/>
      <c r="EM232" s="104"/>
      <c r="EN232" s="104"/>
    </row>
    <row r="233" spans="1:145" s="50" customFormat="1" ht="28.5" customHeight="1">
      <c r="B233" s="31"/>
      <c r="C233" s="815" t="s">
        <v>215</v>
      </c>
      <c r="D233" s="816"/>
      <c r="E233" s="816"/>
      <c r="F233" s="816"/>
      <c r="G233" s="816"/>
      <c r="H233" s="816"/>
      <c r="I233" s="816"/>
      <c r="J233" s="816"/>
      <c r="K233" s="816"/>
      <c r="L233" s="816"/>
      <c r="M233" s="816"/>
      <c r="N233" s="817"/>
      <c r="O233" s="232"/>
      <c r="P233" s="304"/>
      <c r="Q233" s="304"/>
      <c r="R233" s="304"/>
      <c r="S233" s="304"/>
      <c r="T233" s="304"/>
      <c r="U233" s="304"/>
      <c r="V233" s="304"/>
      <c r="W233" s="304"/>
      <c r="X233" s="298"/>
      <c r="Y233" s="298"/>
      <c r="Z233" s="298"/>
      <c r="AA233" s="298"/>
      <c r="AB233" s="104"/>
      <c r="AC233" s="104"/>
      <c r="AD233" s="104"/>
      <c r="AE233" s="104"/>
      <c r="AF233" s="104"/>
      <c r="AG233" s="104"/>
      <c r="AH233" s="104"/>
      <c r="AI233" s="104"/>
      <c r="AJ233" s="104"/>
      <c r="AK233" s="104"/>
      <c r="AL233" s="104"/>
      <c r="AM233" s="104"/>
      <c r="AN233" s="104"/>
      <c r="AO233" s="104"/>
      <c r="AP233" s="104"/>
      <c r="AQ233" s="104"/>
      <c r="AR233" s="104"/>
      <c r="AS233" s="104"/>
      <c r="AT233" s="104"/>
      <c r="AU233" s="104"/>
      <c r="AV233" s="104"/>
      <c r="AW233" s="104"/>
      <c r="AX233" s="104"/>
      <c r="AY233" s="104"/>
      <c r="AZ233" s="104"/>
      <c r="BA233" s="104"/>
      <c r="BB233" s="104"/>
      <c r="BC233" s="104"/>
      <c r="BD233" s="104"/>
      <c r="BE233" s="104"/>
      <c r="BF233" s="104"/>
      <c r="BG233" s="104"/>
      <c r="BH233" s="104"/>
      <c r="BI233" s="104"/>
      <c r="BJ233" s="104"/>
      <c r="BK233" s="104"/>
      <c r="BL233" s="104"/>
      <c r="BM233" s="104"/>
      <c r="BN233" s="104"/>
      <c r="BO233" s="104"/>
      <c r="BP233" s="104"/>
      <c r="BQ233" s="104"/>
      <c r="BR233" s="104"/>
      <c r="BS233" s="104"/>
      <c r="BT233" s="104"/>
      <c r="BU233" s="104"/>
      <c r="BV233" s="104"/>
      <c r="BW233" s="104"/>
      <c r="BX233" s="104"/>
      <c r="BY233" s="104"/>
      <c r="BZ233" s="104"/>
      <c r="CA233" s="104"/>
      <c r="CB233" s="104"/>
      <c r="CC233" s="104"/>
      <c r="CD233" s="104"/>
      <c r="CE233" s="104"/>
      <c r="CF233" s="104"/>
      <c r="CG233" s="104"/>
      <c r="CH233" s="104"/>
      <c r="CI233" s="104"/>
      <c r="CJ233" s="104"/>
      <c r="CK233" s="104"/>
      <c r="CL233" s="104"/>
      <c r="CM233" s="104"/>
      <c r="CN233" s="104"/>
      <c r="CO233" s="104"/>
      <c r="CP233" s="104"/>
      <c r="CQ233" s="104"/>
      <c r="CR233" s="104"/>
      <c r="CS233" s="104"/>
      <c r="CT233" s="104"/>
      <c r="CU233" s="104"/>
      <c r="CV233" s="104"/>
      <c r="CW233" s="104"/>
      <c r="CX233" s="104"/>
      <c r="CY233" s="104"/>
      <c r="CZ233" s="104"/>
      <c r="DA233" s="104"/>
      <c r="DB233" s="104"/>
      <c r="DC233" s="104"/>
      <c r="DD233" s="104"/>
      <c r="DE233" s="104"/>
      <c r="DF233" s="104"/>
      <c r="DG233" s="104"/>
      <c r="DH233" s="104"/>
      <c r="DI233" s="104"/>
      <c r="DJ233" s="104"/>
      <c r="DK233" s="104"/>
      <c r="DL233" s="104"/>
      <c r="DM233" s="104"/>
      <c r="DN233" s="104"/>
      <c r="DO233" s="104"/>
      <c r="DP233" s="104"/>
      <c r="DQ233" s="104"/>
      <c r="DR233" s="104"/>
      <c r="DS233" s="104"/>
      <c r="DT233" s="104"/>
      <c r="DU233" s="104"/>
      <c r="DV233" s="104"/>
      <c r="DW233" s="104"/>
      <c r="DX233" s="104"/>
      <c r="DY233" s="104"/>
      <c r="DZ233" s="104"/>
      <c r="EA233" s="104"/>
      <c r="EB233" s="104"/>
      <c r="EC233" s="104"/>
      <c r="ED233" s="104"/>
      <c r="EE233" s="104"/>
      <c r="EF233" s="104"/>
      <c r="EG233" s="104"/>
      <c r="EH233" s="104"/>
      <c r="EI233" s="104"/>
      <c r="EJ233" s="104"/>
      <c r="EK233" s="104"/>
      <c r="EL233" s="104"/>
      <c r="EM233" s="104"/>
      <c r="EN233" s="104"/>
    </row>
    <row r="234" spans="1:145" s="156" customFormat="1" ht="49.5" customHeight="1">
      <c r="A234" s="459"/>
      <c r="B234" s="21"/>
      <c r="C234" s="774" t="s">
        <v>370</v>
      </c>
      <c r="D234" s="775"/>
      <c r="E234" s="775"/>
      <c r="F234" s="775"/>
      <c r="G234" s="775"/>
      <c r="H234" s="775"/>
      <c r="I234" s="775"/>
      <c r="J234" s="775"/>
      <c r="K234" s="775"/>
      <c r="L234" s="775"/>
      <c r="M234" s="775"/>
      <c r="N234" s="776"/>
      <c r="O234" s="232"/>
      <c r="P234" s="282"/>
      <c r="Q234" s="282"/>
      <c r="R234" s="282"/>
      <c r="S234" s="282"/>
      <c r="T234" s="282"/>
      <c r="U234" s="282"/>
      <c r="V234" s="282"/>
      <c r="W234" s="282"/>
      <c r="X234" s="304"/>
      <c r="Y234" s="304"/>
      <c r="Z234" s="304"/>
      <c r="AA234" s="304"/>
      <c r="AB234" s="190"/>
      <c r="AC234" s="190"/>
      <c r="AD234" s="190"/>
      <c r="AE234" s="190"/>
      <c r="AF234" s="190"/>
      <c r="AG234" s="190"/>
      <c r="AH234" s="190"/>
      <c r="AI234" s="190"/>
      <c r="AJ234" s="190"/>
      <c r="AK234" s="190"/>
      <c r="AL234" s="190"/>
      <c r="AM234" s="190"/>
      <c r="AN234" s="190"/>
      <c r="AO234" s="190"/>
      <c r="AP234" s="190"/>
      <c r="AQ234" s="190"/>
      <c r="AR234" s="190"/>
      <c r="AS234" s="190"/>
      <c r="AT234" s="190"/>
      <c r="AU234" s="190"/>
      <c r="AV234" s="190"/>
      <c r="AW234" s="190"/>
      <c r="AX234" s="190"/>
      <c r="AY234" s="190"/>
      <c r="AZ234" s="190"/>
      <c r="BA234" s="190"/>
      <c r="BB234" s="190"/>
      <c r="BC234" s="190"/>
      <c r="BD234" s="190"/>
      <c r="BE234" s="190"/>
      <c r="BF234" s="190"/>
      <c r="BG234" s="190"/>
      <c r="BH234" s="190"/>
      <c r="BI234" s="190"/>
      <c r="BJ234" s="190"/>
      <c r="BK234" s="190"/>
      <c r="BL234" s="190"/>
      <c r="BM234" s="190"/>
      <c r="BN234" s="190"/>
      <c r="BO234" s="190"/>
      <c r="BP234" s="190"/>
      <c r="BQ234" s="190"/>
      <c r="BR234" s="190"/>
      <c r="BS234" s="190"/>
      <c r="BT234" s="190"/>
      <c r="BU234" s="190"/>
      <c r="BV234" s="190"/>
      <c r="BW234" s="190"/>
      <c r="BX234" s="190"/>
      <c r="BY234" s="190"/>
      <c r="BZ234" s="190"/>
      <c r="CA234" s="190"/>
      <c r="CB234" s="190"/>
      <c r="CC234" s="190"/>
      <c r="CD234" s="190"/>
      <c r="CE234" s="190"/>
      <c r="CF234" s="190"/>
      <c r="CG234" s="190"/>
      <c r="CH234" s="190"/>
      <c r="CI234" s="190"/>
      <c r="CJ234" s="190"/>
      <c r="CK234" s="190"/>
      <c r="CL234" s="190"/>
      <c r="CM234" s="190"/>
      <c r="CN234" s="190"/>
      <c r="CO234" s="190"/>
      <c r="CP234" s="190"/>
      <c r="CQ234" s="190"/>
      <c r="CR234" s="190"/>
      <c r="CS234" s="190"/>
      <c r="CT234" s="190"/>
      <c r="CU234" s="190"/>
      <c r="CV234" s="190"/>
      <c r="CW234" s="190"/>
      <c r="CX234" s="190"/>
      <c r="CY234" s="190"/>
      <c r="CZ234" s="190"/>
      <c r="DA234" s="190"/>
      <c r="DB234" s="190"/>
      <c r="DC234" s="190"/>
      <c r="DD234" s="190"/>
      <c r="DE234" s="190"/>
      <c r="DF234" s="190"/>
      <c r="DG234" s="190"/>
      <c r="DH234" s="190"/>
      <c r="DI234" s="190"/>
      <c r="DJ234" s="190"/>
      <c r="DK234" s="190"/>
      <c r="DL234" s="190"/>
      <c r="DM234" s="190"/>
      <c r="DN234" s="190"/>
      <c r="DO234" s="190"/>
      <c r="DP234" s="190"/>
      <c r="DQ234" s="190"/>
      <c r="DR234" s="190"/>
      <c r="DS234" s="190"/>
      <c r="DT234" s="190"/>
      <c r="DU234" s="190"/>
      <c r="DV234" s="190"/>
      <c r="DW234" s="190"/>
      <c r="DX234" s="190"/>
      <c r="DY234" s="190"/>
      <c r="DZ234" s="190"/>
      <c r="EA234" s="190"/>
      <c r="EB234" s="190"/>
      <c r="EC234" s="190"/>
      <c r="ED234" s="190"/>
      <c r="EE234" s="190"/>
      <c r="EF234" s="190"/>
      <c r="EG234" s="190"/>
      <c r="EH234" s="190"/>
      <c r="EI234" s="190"/>
      <c r="EJ234" s="190"/>
      <c r="EK234" s="190"/>
      <c r="EL234" s="190"/>
      <c r="EM234" s="190"/>
      <c r="EN234" s="190"/>
    </row>
    <row r="235" spans="1:145" s="99" customFormat="1" ht="31.5" customHeight="1">
      <c r="B235" s="158"/>
      <c r="C235" s="815" t="s">
        <v>273</v>
      </c>
      <c r="D235" s="816"/>
      <c r="E235" s="816"/>
      <c r="F235" s="816"/>
      <c r="G235" s="816"/>
      <c r="H235" s="816"/>
      <c r="I235" s="816"/>
      <c r="J235" s="816"/>
      <c r="K235" s="816"/>
      <c r="L235" s="816"/>
      <c r="M235" s="816"/>
      <c r="N235" s="817"/>
      <c r="O235" s="232"/>
      <c r="P235" s="282"/>
      <c r="Q235" s="282"/>
      <c r="R235" s="282"/>
      <c r="S235" s="282"/>
      <c r="T235" s="282"/>
      <c r="U235" s="282"/>
      <c r="V235" s="282"/>
      <c r="W235" s="282"/>
      <c r="X235" s="282"/>
      <c r="Y235" s="282"/>
      <c r="Z235" s="282"/>
      <c r="AA235" s="282"/>
      <c r="AB235" s="106"/>
      <c r="AC235" s="106"/>
      <c r="AD235" s="106"/>
      <c r="AE235" s="106"/>
      <c r="AF235" s="106"/>
      <c r="AG235" s="106"/>
      <c r="AH235" s="106"/>
      <c r="AI235" s="106"/>
      <c r="AJ235" s="106"/>
      <c r="AK235" s="106"/>
      <c r="AL235" s="106"/>
      <c r="AM235" s="106"/>
      <c r="AN235" s="106"/>
      <c r="AO235" s="106"/>
      <c r="AP235" s="106"/>
      <c r="AQ235" s="106"/>
      <c r="AR235" s="106"/>
      <c r="AS235" s="106"/>
      <c r="AT235" s="106"/>
      <c r="AU235" s="106"/>
      <c r="AV235" s="106"/>
      <c r="AW235" s="106"/>
      <c r="AX235" s="106"/>
      <c r="AY235" s="106"/>
      <c r="AZ235" s="106"/>
      <c r="BA235" s="106"/>
      <c r="BB235" s="106"/>
      <c r="BC235" s="106"/>
      <c r="BD235" s="106"/>
      <c r="BE235" s="106"/>
      <c r="BF235" s="106"/>
      <c r="BG235" s="106"/>
      <c r="BH235" s="106"/>
      <c r="BI235" s="106"/>
      <c r="BJ235" s="106"/>
      <c r="BK235" s="106"/>
      <c r="BL235" s="106"/>
      <c r="BM235" s="106"/>
      <c r="BN235" s="106"/>
      <c r="BO235" s="106"/>
      <c r="BP235" s="106"/>
      <c r="BQ235" s="106"/>
      <c r="BR235" s="106"/>
      <c r="BS235" s="106"/>
      <c r="BT235" s="106"/>
      <c r="BU235" s="106"/>
      <c r="BV235" s="106"/>
      <c r="BW235" s="106"/>
      <c r="BX235" s="106"/>
      <c r="BY235" s="106"/>
      <c r="BZ235" s="106"/>
      <c r="CA235" s="106"/>
      <c r="CB235" s="106"/>
      <c r="CC235" s="106"/>
      <c r="CD235" s="106"/>
      <c r="CE235" s="106"/>
      <c r="CF235" s="106"/>
      <c r="CG235" s="106"/>
      <c r="CH235" s="106"/>
      <c r="CI235" s="106"/>
      <c r="CJ235" s="106"/>
      <c r="CK235" s="106"/>
      <c r="CL235" s="106"/>
      <c r="CM235" s="106"/>
      <c r="CN235" s="106"/>
      <c r="CO235" s="106"/>
      <c r="CP235" s="106"/>
      <c r="CQ235" s="106"/>
      <c r="CR235" s="106"/>
      <c r="CS235" s="106"/>
      <c r="CT235" s="106"/>
      <c r="CU235" s="106"/>
      <c r="CV235" s="106"/>
      <c r="CW235" s="106"/>
      <c r="CX235" s="106"/>
      <c r="CY235" s="106"/>
      <c r="CZ235" s="106"/>
      <c r="DA235" s="106"/>
      <c r="DB235" s="106"/>
      <c r="DC235" s="106"/>
      <c r="DD235" s="106"/>
      <c r="DE235" s="106"/>
      <c r="DF235" s="106"/>
      <c r="DG235" s="106"/>
      <c r="DH235" s="106"/>
      <c r="DI235" s="106"/>
      <c r="DJ235" s="106"/>
      <c r="DK235" s="106"/>
      <c r="DL235" s="106"/>
      <c r="DM235" s="106"/>
      <c r="DN235" s="106"/>
      <c r="DO235" s="106"/>
      <c r="DP235" s="106"/>
      <c r="DQ235" s="106"/>
      <c r="DR235" s="106"/>
      <c r="DS235" s="106"/>
      <c r="DT235" s="106"/>
      <c r="DU235" s="106"/>
      <c r="DV235" s="106"/>
      <c r="DW235" s="106"/>
      <c r="DX235" s="106"/>
      <c r="DY235" s="106"/>
      <c r="DZ235" s="106"/>
      <c r="EA235" s="106"/>
      <c r="EB235" s="106"/>
      <c r="EC235" s="106"/>
      <c r="ED235" s="106"/>
      <c r="EE235" s="106"/>
      <c r="EF235" s="106"/>
      <c r="EG235" s="106"/>
      <c r="EH235" s="106"/>
      <c r="EI235" s="106"/>
      <c r="EJ235" s="106"/>
      <c r="EK235" s="106"/>
      <c r="EL235" s="106"/>
      <c r="EM235" s="106"/>
      <c r="EN235" s="106"/>
    </row>
    <row r="236" spans="1:145" s="99" customFormat="1" ht="41.25" customHeight="1">
      <c r="B236" s="258" t="s">
        <v>267</v>
      </c>
      <c r="C236" s="815" t="s">
        <v>217</v>
      </c>
      <c r="D236" s="816"/>
      <c r="E236" s="816"/>
      <c r="F236" s="816"/>
      <c r="G236" s="816"/>
      <c r="H236" s="816"/>
      <c r="I236" s="816"/>
      <c r="J236" s="816"/>
      <c r="K236" s="816"/>
      <c r="L236" s="816"/>
      <c r="M236" s="816"/>
      <c r="N236" s="817"/>
      <c r="O236" s="232"/>
      <c r="P236" s="298"/>
      <c r="Q236" s="298"/>
      <c r="R236" s="298"/>
      <c r="S236" s="298"/>
      <c r="T236" s="298"/>
      <c r="U236" s="298"/>
      <c r="V236" s="298"/>
      <c r="W236" s="298"/>
      <c r="X236" s="282"/>
      <c r="Y236" s="282"/>
      <c r="Z236" s="282"/>
      <c r="AA236" s="282"/>
      <c r="AB236" s="106"/>
      <c r="AC236" s="106"/>
      <c r="AD236" s="106"/>
      <c r="AE236" s="106"/>
      <c r="AF236" s="106"/>
      <c r="AG236" s="106"/>
      <c r="AH236" s="106"/>
      <c r="AI236" s="106"/>
      <c r="AJ236" s="106"/>
      <c r="AK236" s="106"/>
      <c r="AL236" s="106"/>
      <c r="AM236" s="106"/>
      <c r="AN236" s="106"/>
      <c r="AO236" s="106"/>
      <c r="AP236" s="106"/>
      <c r="AQ236" s="106"/>
      <c r="AR236" s="106"/>
      <c r="AS236" s="106"/>
      <c r="AT236" s="106"/>
      <c r="AU236" s="106"/>
      <c r="AV236" s="106"/>
      <c r="AW236" s="106"/>
      <c r="AX236" s="106"/>
      <c r="AY236" s="106"/>
      <c r="AZ236" s="106"/>
      <c r="BA236" s="106"/>
      <c r="BB236" s="106"/>
      <c r="BC236" s="106"/>
      <c r="BD236" s="106"/>
      <c r="BE236" s="106"/>
      <c r="BF236" s="106"/>
      <c r="BG236" s="106"/>
      <c r="BH236" s="106"/>
      <c r="BI236" s="106"/>
      <c r="BJ236" s="106"/>
      <c r="BK236" s="106"/>
      <c r="BL236" s="106"/>
      <c r="BM236" s="106"/>
      <c r="BN236" s="106"/>
      <c r="BO236" s="106"/>
      <c r="BP236" s="106"/>
      <c r="BQ236" s="106"/>
      <c r="BR236" s="106"/>
      <c r="BS236" s="106"/>
      <c r="BT236" s="106"/>
      <c r="BU236" s="106"/>
      <c r="BV236" s="106"/>
      <c r="BW236" s="106"/>
      <c r="BX236" s="106"/>
      <c r="BY236" s="106"/>
      <c r="BZ236" s="106"/>
      <c r="CA236" s="106"/>
      <c r="CB236" s="106"/>
      <c r="CC236" s="106"/>
      <c r="CD236" s="106"/>
      <c r="CE236" s="106"/>
      <c r="CF236" s="106"/>
      <c r="CG236" s="106"/>
      <c r="CH236" s="106"/>
      <c r="CI236" s="106"/>
      <c r="CJ236" s="106"/>
      <c r="CK236" s="106"/>
      <c r="CL236" s="106"/>
      <c r="CM236" s="106"/>
      <c r="CN236" s="106"/>
      <c r="CO236" s="106"/>
      <c r="CP236" s="106"/>
      <c r="CQ236" s="106"/>
      <c r="CR236" s="106"/>
      <c r="CS236" s="106"/>
      <c r="CT236" s="106"/>
      <c r="CU236" s="106"/>
      <c r="CV236" s="106"/>
      <c r="CW236" s="106"/>
      <c r="CX236" s="106"/>
      <c r="CY236" s="106"/>
      <c r="CZ236" s="106"/>
      <c r="DA236" s="106"/>
      <c r="DB236" s="106"/>
      <c r="DC236" s="106"/>
      <c r="DD236" s="106"/>
      <c r="DE236" s="106"/>
      <c r="DF236" s="106"/>
      <c r="DG236" s="106"/>
      <c r="DH236" s="106"/>
      <c r="DI236" s="106"/>
      <c r="DJ236" s="106"/>
      <c r="DK236" s="106"/>
      <c r="DL236" s="106"/>
      <c r="DM236" s="106"/>
      <c r="DN236" s="106"/>
      <c r="DO236" s="106"/>
      <c r="DP236" s="106"/>
      <c r="DQ236" s="106"/>
      <c r="DR236" s="106"/>
      <c r="DS236" s="106"/>
      <c r="DT236" s="106"/>
      <c r="DU236" s="106"/>
      <c r="DV236" s="106"/>
      <c r="DW236" s="106"/>
      <c r="DX236" s="106"/>
      <c r="DY236" s="106"/>
      <c r="DZ236" s="106"/>
      <c r="EA236" s="106"/>
      <c r="EB236" s="106"/>
      <c r="EC236" s="106"/>
      <c r="ED236" s="106"/>
      <c r="EE236" s="106"/>
      <c r="EF236" s="106"/>
      <c r="EG236" s="106"/>
      <c r="EH236" s="106"/>
      <c r="EI236" s="106"/>
      <c r="EJ236" s="106"/>
      <c r="EK236" s="106"/>
      <c r="EL236" s="106"/>
      <c r="EM236" s="106"/>
      <c r="EN236" s="106"/>
    </row>
    <row r="237" spans="1:145" s="50" customFormat="1" ht="78.75" customHeight="1">
      <c r="B237" s="75" t="s">
        <v>268</v>
      </c>
      <c r="C237" s="159" t="s">
        <v>513</v>
      </c>
      <c r="D237" s="75"/>
      <c r="E237" s="595">
        <v>2671800</v>
      </c>
      <c r="F237" s="595">
        <v>2671800</v>
      </c>
      <c r="G237" s="91">
        <f>F237/E237*100</f>
        <v>100</v>
      </c>
      <c r="H237" s="417">
        <f>G237/100</f>
        <v>1</v>
      </c>
      <c r="I237" s="41" t="s">
        <v>236</v>
      </c>
      <c r="J237" s="42" t="s">
        <v>10</v>
      </c>
      <c r="K237" s="511">
        <v>41</v>
      </c>
      <c r="L237" s="511">
        <v>41</v>
      </c>
      <c r="M237" s="181">
        <v>100</v>
      </c>
      <c r="N237" s="204">
        <v>1</v>
      </c>
      <c r="O237" s="232"/>
      <c r="P237" s="298"/>
      <c r="Q237" s="298"/>
      <c r="R237" s="298"/>
      <c r="S237" s="298"/>
      <c r="T237" s="298"/>
      <c r="U237" s="298"/>
      <c r="V237" s="298"/>
      <c r="W237" s="298"/>
      <c r="X237" s="298"/>
      <c r="Y237" s="298"/>
      <c r="Z237" s="298"/>
      <c r="AA237" s="298"/>
      <c r="AB237" s="104"/>
      <c r="AC237" s="104"/>
      <c r="AD237" s="104"/>
      <c r="AE237" s="104"/>
      <c r="AF237" s="104"/>
      <c r="AG237" s="104"/>
      <c r="AH237" s="104"/>
      <c r="AI237" s="104"/>
      <c r="AJ237" s="104"/>
      <c r="AK237" s="104"/>
      <c r="AL237" s="104"/>
      <c r="AM237" s="104"/>
      <c r="AN237" s="104"/>
      <c r="AO237" s="104"/>
      <c r="AP237" s="104"/>
      <c r="AQ237" s="104"/>
      <c r="AR237" s="104"/>
      <c r="AS237" s="104"/>
      <c r="AT237" s="104"/>
      <c r="AU237" s="104"/>
      <c r="AV237" s="104"/>
      <c r="AW237" s="104"/>
      <c r="AX237" s="104"/>
      <c r="AY237" s="104"/>
      <c r="AZ237" s="104"/>
      <c r="BA237" s="104"/>
      <c r="BB237" s="104"/>
      <c r="BC237" s="104"/>
      <c r="BD237" s="104"/>
      <c r="BE237" s="104"/>
      <c r="BF237" s="104"/>
      <c r="BG237" s="104"/>
      <c r="BH237" s="104"/>
      <c r="BI237" s="104"/>
      <c r="BJ237" s="104"/>
      <c r="BK237" s="104"/>
      <c r="BL237" s="104"/>
      <c r="BM237" s="104"/>
      <c r="BN237" s="104"/>
      <c r="BO237" s="104"/>
      <c r="BP237" s="104"/>
      <c r="BQ237" s="104"/>
      <c r="BR237" s="104"/>
      <c r="BS237" s="104"/>
      <c r="BT237" s="104"/>
      <c r="BU237" s="104"/>
      <c r="BV237" s="104"/>
      <c r="BW237" s="104"/>
      <c r="BX237" s="104"/>
      <c r="BY237" s="104"/>
      <c r="BZ237" s="104"/>
      <c r="CA237" s="104"/>
      <c r="CB237" s="104"/>
      <c r="CC237" s="104"/>
      <c r="CD237" s="104"/>
      <c r="CE237" s="104"/>
      <c r="CF237" s="104"/>
      <c r="CG237" s="104"/>
      <c r="CH237" s="104"/>
      <c r="CI237" s="104"/>
      <c r="CJ237" s="104"/>
      <c r="CK237" s="104"/>
      <c r="CL237" s="104"/>
      <c r="CM237" s="104"/>
      <c r="CN237" s="104"/>
      <c r="CO237" s="104"/>
      <c r="CP237" s="104"/>
      <c r="CQ237" s="104"/>
      <c r="CR237" s="104"/>
      <c r="CS237" s="104"/>
      <c r="CT237" s="104"/>
      <c r="CU237" s="104"/>
      <c r="CV237" s="104"/>
      <c r="CW237" s="104"/>
      <c r="CX237" s="104"/>
      <c r="CY237" s="104"/>
      <c r="CZ237" s="104"/>
      <c r="DA237" s="104"/>
      <c r="DB237" s="104"/>
      <c r="DC237" s="104"/>
      <c r="DD237" s="104"/>
      <c r="DE237" s="104"/>
      <c r="DF237" s="104"/>
      <c r="DG237" s="104"/>
      <c r="DH237" s="104"/>
      <c r="DI237" s="104"/>
      <c r="DJ237" s="104"/>
      <c r="DK237" s="104"/>
      <c r="DL237" s="104"/>
      <c r="DM237" s="104"/>
      <c r="DN237" s="104"/>
      <c r="DO237" s="104"/>
      <c r="DP237" s="104"/>
      <c r="DQ237" s="104"/>
      <c r="DR237" s="104"/>
      <c r="DS237" s="104"/>
      <c r="DT237" s="104"/>
      <c r="DU237" s="104"/>
      <c r="DV237" s="104"/>
      <c r="DW237" s="104"/>
      <c r="DX237" s="104"/>
      <c r="DY237" s="104"/>
      <c r="DZ237" s="104"/>
      <c r="EA237" s="104"/>
      <c r="EB237" s="104"/>
      <c r="EC237" s="104"/>
      <c r="ED237" s="104"/>
      <c r="EE237" s="104"/>
      <c r="EF237" s="104"/>
      <c r="EG237" s="104"/>
      <c r="EH237" s="104"/>
      <c r="EI237" s="104"/>
      <c r="EJ237" s="104"/>
      <c r="EK237" s="104"/>
      <c r="EL237" s="104"/>
      <c r="EM237" s="104"/>
      <c r="EN237" s="104"/>
    </row>
    <row r="238" spans="1:145" s="150" customFormat="1" ht="22.5" customHeight="1">
      <c r="A238" s="691"/>
      <c r="B238" s="690"/>
      <c r="C238" s="160" t="s">
        <v>13</v>
      </c>
      <c r="D238" s="322"/>
      <c r="E238" s="441">
        <f>E237</f>
        <v>2671800</v>
      </c>
      <c r="F238" s="441">
        <f>F237</f>
        <v>2671800</v>
      </c>
      <c r="G238" s="416">
        <f>F238/E238*100</f>
        <v>100</v>
      </c>
      <c r="H238" s="415">
        <v>1</v>
      </c>
      <c r="I238" s="160"/>
      <c r="J238" s="160"/>
      <c r="K238" s="231"/>
      <c r="L238" s="231"/>
      <c r="M238" s="418">
        <f>SUM(M237)/1</f>
        <v>100</v>
      </c>
      <c r="N238" s="366">
        <f>M238/100</f>
        <v>1</v>
      </c>
      <c r="O238" s="237"/>
      <c r="P238" s="145"/>
      <c r="Q238" s="145"/>
      <c r="R238" s="145"/>
      <c r="S238" s="145"/>
      <c r="T238" s="145"/>
      <c r="U238" s="145"/>
      <c r="V238" s="145"/>
      <c r="W238" s="145"/>
      <c r="X238" s="145"/>
      <c r="Y238" s="145"/>
      <c r="Z238" s="145"/>
      <c r="AA238" s="145"/>
      <c r="AB238" s="187"/>
      <c r="AC238" s="187"/>
      <c r="AD238" s="187"/>
      <c r="AE238" s="187"/>
      <c r="AF238" s="187"/>
      <c r="AG238" s="187"/>
      <c r="AH238" s="187"/>
      <c r="AI238" s="187"/>
      <c r="AJ238" s="187"/>
      <c r="AK238" s="187"/>
      <c r="AL238" s="187"/>
      <c r="AM238" s="187"/>
      <c r="AN238" s="187"/>
      <c r="AO238" s="187"/>
      <c r="AP238" s="187"/>
      <c r="AQ238" s="187"/>
      <c r="AR238" s="187"/>
      <c r="AS238" s="187"/>
      <c r="AT238" s="187"/>
      <c r="AU238" s="187"/>
      <c r="AV238" s="187"/>
      <c r="AW238" s="187"/>
      <c r="AX238" s="187"/>
      <c r="AY238" s="187"/>
      <c r="AZ238" s="187"/>
      <c r="BA238" s="187"/>
      <c r="BB238" s="187"/>
      <c r="BC238" s="187"/>
      <c r="BD238" s="187"/>
      <c r="BE238" s="187"/>
      <c r="BF238" s="187"/>
      <c r="BG238" s="187"/>
      <c r="BH238" s="187"/>
      <c r="BI238" s="187"/>
      <c r="BJ238" s="187"/>
      <c r="BK238" s="187"/>
      <c r="BL238" s="187"/>
      <c r="BM238" s="187"/>
      <c r="BN238" s="187"/>
      <c r="BO238" s="187"/>
      <c r="BP238" s="187"/>
      <c r="BQ238" s="187"/>
      <c r="BR238" s="187"/>
      <c r="BS238" s="187"/>
      <c r="BT238" s="187"/>
      <c r="BU238" s="187"/>
      <c r="BV238" s="187"/>
      <c r="BW238" s="187"/>
      <c r="BX238" s="187"/>
      <c r="BY238" s="187"/>
      <c r="BZ238" s="187"/>
      <c r="CA238" s="187"/>
      <c r="CB238" s="187"/>
      <c r="CC238" s="187"/>
      <c r="CD238" s="187"/>
      <c r="CE238" s="187"/>
      <c r="CF238" s="187"/>
      <c r="CG238" s="187"/>
      <c r="CH238" s="187"/>
      <c r="CI238" s="187"/>
      <c r="CJ238" s="187"/>
      <c r="CK238" s="187"/>
      <c r="CL238" s="187"/>
      <c r="CM238" s="187"/>
      <c r="CN238" s="187"/>
      <c r="CO238" s="187"/>
      <c r="CP238" s="187"/>
      <c r="CQ238" s="187"/>
      <c r="CR238" s="187"/>
      <c r="CS238" s="187"/>
      <c r="CT238" s="187"/>
      <c r="CU238" s="187"/>
      <c r="CV238" s="187"/>
      <c r="CW238" s="187"/>
      <c r="CX238" s="187"/>
      <c r="CY238" s="187"/>
      <c r="CZ238" s="187"/>
      <c r="DA238" s="187"/>
      <c r="DB238" s="187"/>
      <c r="DC238" s="187"/>
      <c r="DD238" s="187"/>
      <c r="DE238" s="187"/>
      <c r="DF238" s="187"/>
      <c r="DG238" s="187"/>
      <c r="DH238" s="187"/>
      <c r="DI238" s="187"/>
      <c r="DJ238" s="187"/>
      <c r="DK238" s="187"/>
      <c r="DL238" s="187"/>
      <c r="DM238" s="187"/>
      <c r="DN238" s="187"/>
      <c r="DO238" s="187"/>
      <c r="DP238" s="187"/>
      <c r="DQ238" s="187"/>
      <c r="DR238" s="187"/>
      <c r="DS238" s="187"/>
      <c r="DT238" s="187"/>
      <c r="DU238" s="187"/>
      <c r="DV238" s="187"/>
      <c r="DW238" s="187"/>
      <c r="DX238" s="187"/>
      <c r="DY238" s="187"/>
      <c r="DZ238" s="187"/>
      <c r="EA238" s="187"/>
      <c r="EB238" s="187"/>
      <c r="EC238" s="187"/>
      <c r="ED238" s="187"/>
      <c r="EE238" s="187"/>
      <c r="EF238" s="187"/>
      <c r="EG238" s="187"/>
      <c r="EH238" s="187"/>
      <c r="EI238" s="187"/>
      <c r="EJ238" s="187"/>
      <c r="EK238" s="187"/>
      <c r="EL238" s="187"/>
      <c r="EM238" s="187"/>
      <c r="EN238" s="187"/>
      <c r="EO238" s="162"/>
    </row>
    <row r="239" spans="1:145" s="156" customFormat="1" ht="49.5" customHeight="1">
      <c r="A239" s="459"/>
      <c r="B239" s="21"/>
      <c r="C239" s="774" t="s">
        <v>269</v>
      </c>
      <c r="D239" s="775"/>
      <c r="E239" s="775"/>
      <c r="F239" s="775"/>
      <c r="G239" s="775"/>
      <c r="H239" s="775"/>
      <c r="I239" s="775"/>
      <c r="J239" s="775"/>
      <c r="K239" s="775"/>
      <c r="L239" s="775"/>
      <c r="M239" s="775"/>
      <c r="N239" s="776"/>
      <c r="O239" s="232"/>
      <c r="P239" s="282"/>
      <c r="Q239" s="282"/>
      <c r="R239" s="282"/>
      <c r="S239" s="282"/>
      <c r="T239" s="282"/>
      <c r="U239" s="282"/>
      <c r="V239" s="282"/>
      <c r="W239" s="282"/>
      <c r="X239" s="304"/>
      <c r="Y239" s="304"/>
      <c r="Z239" s="304"/>
      <c r="AA239" s="304"/>
      <c r="AB239" s="190"/>
      <c r="AC239" s="190"/>
      <c r="AD239" s="190"/>
      <c r="AE239" s="190"/>
      <c r="AF239" s="190"/>
      <c r="AG239" s="190"/>
      <c r="AH239" s="190"/>
      <c r="AI239" s="190"/>
      <c r="AJ239" s="190"/>
      <c r="AK239" s="190"/>
      <c r="AL239" s="190"/>
      <c r="AM239" s="190"/>
      <c r="AN239" s="190"/>
      <c r="AO239" s="190"/>
      <c r="AP239" s="190"/>
      <c r="AQ239" s="190"/>
      <c r="AR239" s="190"/>
      <c r="AS239" s="190"/>
      <c r="AT239" s="190"/>
      <c r="AU239" s="190"/>
      <c r="AV239" s="190"/>
      <c r="AW239" s="190"/>
      <c r="AX239" s="190"/>
      <c r="AY239" s="190"/>
      <c r="AZ239" s="190"/>
      <c r="BA239" s="190"/>
      <c r="BB239" s="190"/>
      <c r="BC239" s="190"/>
      <c r="BD239" s="190"/>
      <c r="BE239" s="190"/>
      <c r="BF239" s="190"/>
      <c r="BG239" s="190"/>
      <c r="BH239" s="190"/>
      <c r="BI239" s="190"/>
      <c r="BJ239" s="190"/>
      <c r="BK239" s="190"/>
      <c r="BL239" s="190"/>
      <c r="BM239" s="190"/>
      <c r="BN239" s="190"/>
      <c r="BO239" s="190"/>
      <c r="BP239" s="190"/>
      <c r="BQ239" s="190"/>
      <c r="BR239" s="190"/>
      <c r="BS239" s="190"/>
      <c r="BT239" s="190"/>
      <c r="BU239" s="190"/>
      <c r="BV239" s="190"/>
      <c r="BW239" s="190"/>
      <c r="BX239" s="190"/>
      <c r="BY239" s="190"/>
      <c r="BZ239" s="190"/>
      <c r="CA239" s="190"/>
      <c r="CB239" s="190"/>
      <c r="CC239" s="190"/>
      <c r="CD239" s="190"/>
      <c r="CE239" s="190"/>
      <c r="CF239" s="190"/>
      <c r="CG239" s="190"/>
      <c r="CH239" s="190"/>
      <c r="CI239" s="190"/>
      <c r="CJ239" s="190"/>
      <c r="CK239" s="190"/>
      <c r="CL239" s="190"/>
      <c r="CM239" s="190"/>
      <c r="CN239" s="190"/>
      <c r="CO239" s="190"/>
      <c r="CP239" s="190"/>
      <c r="CQ239" s="190"/>
      <c r="CR239" s="190"/>
      <c r="CS239" s="190"/>
      <c r="CT239" s="190"/>
      <c r="CU239" s="190"/>
      <c r="CV239" s="190"/>
      <c r="CW239" s="190"/>
      <c r="CX239" s="190"/>
      <c r="CY239" s="190"/>
      <c r="CZ239" s="190"/>
      <c r="DA239" s="190"/>
      <c r="DB239" s="190"/>
      <c r="DC239" s="190"/>
      <c r="DD239" s="190"/>
      <c r="DE239" s="190"/>
      <c r="DF239" s="190"/>
      <c r="DG239" s="190"/>
      <c r="DH239" s="190"/>
      <c r="DI239" s="190"/>
      <c r="DJ239" s="190"/>
      <c r="DK239" s="190"/>
      <c r="DL239" s="190"/>
      <c r="DM239" s="190"/>
      <c r="DN239" s="190"/>
      <c r="DO239" s="190"/>
      <c r="DP239" s="190"/>
      <c r="DQ239" s="190"/>
      <c r="DR239" s="190"/>
      <c r="DS239" s="190"/>
      <c r="DT239" s="190"/>
      <c r="DU239" s="190"/>
      <c r="DV239" s="190"/>
      <c r="DW239" s="190"/>
      <c r="DX239" s="190"/>
      <c r="DY239" s="190"/>
      <c r="DZ239" s="190"/>
      <c r="EA239" s="190"/>
      <c r="EB239" s="190"/>
      <c r="EC239" s="190"/>
      <c r="ED239" s="190"/>
      <c r="EE239" s="190"/>
      <c r="EF239" s="190"/>
      <c r="EG239" s="190"/>
      <c r="EH239" s="190"/>
      <c r="EI239" s="190"/>
      <c r="EJ239" s="190"/>
      <c r="EK239" s="190"/>
      <c r="EL239" s="190"/>
      <c r="EM239" s="190"/>
      <c r="EN239" s="190"/>
    </row>
    <row r="240" spans="1:145" s="99" customFormat="1" ht="31.5" customHeight="1">
      <c r="B240" s="158"/>
      <c r="C240" s="815" t="s">
        <v>274</v>
      </c>
      <c r="D240" s="816"/>
      <c r="E240" s="816"/>
      <c r="F240" s="816"/>
      <c r="G240" s="816"/>
      <c r="H240" s="816"/>
      <c r="I240" s="816"/>
      <c r="J240" s="816"/>
      <c r="K240" s="816"/>
      <c r="L240" s="816"/>
      <c r="M240" s="816"/>
      <c r="N240" s="817"/>
      <c r="O240" s="232"/>
      <c r="P240" s="282"/>
      <c r="Q240" s="282"/>
      <c r="R240" s="282"/>
      <c r="S240" s="282"/>
      <c r="T240" s="282"/>
      <c r="U240" s="282"/>
      <c r="V240" s="282"/>
      <c r="W240" s="282"/>
      <c r="X240" s="282"/>
      <c r="Y240" s="282"/>
      <c r="Z240" s="282"/>
      <c r="AA240" s="282"/>
      <c r="AB240" s="106"/>
      <c r="AC240" s="106"/>
      <c r="AD240" s="106"/>
      <c r="AE240" s="106"/>
      <c r="AF240" s="106"/>
      <c r="AG240" s="106"/>
      <c r="AH240" s="106"/>
      <c r="AI240" s="106"/>
      <c r="AJ240" s="106"/>
      <c r="AK240" s="106"/>
      <c r="AL240" s="106"/>
      <c r="AM240" s="106"/>
      <c r="AN240" s="106"/>
      <c r="AO240" s="106"/>
      <c r="AP240" s="106"/>
      <c r="AQ240" s="106"/>
      <c r="AR240" s="106"/>
      <c r="AS240" s="106"/>
      <c r="AT240" s="106"/>
      <c r="AU240" s="106"/>
      <c r="AV240" s="106"/>
      <c r="AW240" s="106"/>
      <c r="AX240" s="106"/>
      <c r="AY240" s="106"/>
      <c r="AZ240" s="106"/>
      <c r="BA240" s="106"/>
      <c r="BB240" s="106"/>
      <c r="BC240" s="106"/>
      <c r="BD240" s="106"/>
      <c r="BE240" s="106"/>
      <c r="BF240" s="106"/>
      <c r="BG240" s="106"/>
      <c r="BH240" s="106"/>
      <c r="BI240" s="106"/>
      <c r="BJ240" s="106"/>
      <c r="BK240" s="106"/>
      <c r="BL240" s="106"/>
      <c r="BM240" s="106"/>
      <c r="BN240" s="106"/>
      <c r="BO240" s="106"/>
      <c r="BP240" s="106"/>
      <c r="BQ240" s="106"/>
      <c r="BR240" s="106"/>
      <c r="BS240" s="106"/>
      <c r="BT240" s="106"/>
      <c r="BU240" s="106"/>
      <c r="BV240" s="106"/>
      <c r="BW240" s="106"/>
      <c r="BX240" s="106"/>
      <c r="BY240" s="106"/>
      <c r="BZ240" s="106"/>
      <c r="CA240" s="106"/>
      <c r="CB240" s="106"/>
      <c r="CC240" s="106"/>
      <c r="CD240" s="106"/>
      <c r="CE240" s="106"/>
      <c r="CF240" s="106"/>
      <c r="CG240" s="106"/>
      <c r="CH240" s="106"/>
      <c r="CI240" s="106"/>
      <c r="CJ240" s="106"/>
      <c r="CK240" s="106"/>
      <c r="CL240" s="106"/>
      <c r="CM240" s="106"/>
      <c r="CN240" s="106"/>
      <c r="CO240" s="106"/>
      <c r="CP240" s="106"/>
      <c r="CQ240" s="106"/>
      <c r="CR240" s="106"/>
      <c r="CS240" s="106"/>
      <c r="CT240" s="106"/>
      <c r="CU240" s="106"/>
      <c r="CV240" s="106"/>
      <c r="CW240" s="106"/>
      <c r="CX240" s="106"/>
      <c r="CY240" s="106"/>
      <c r="CZ240" s="106"/>
      <c r="DA240" s="106"/>
      <c r="DB240" s="106"/>
      <c r="DC240" s="106"/>
      <c r="DD240" s="106"/>
      <c r="DE240" s="106"/>
      <c r="DF240" s="106"/>
      <c r="DG240" s="106"/>
      <c r="DH240" s="106"/>
      <c r="DI240" s="106"/>
      <c r="DJ240" s="106"/>
      <c r="DK240" s="106"/>
      <c r="DL240" s="106"/>
      <c r="DM240" s="106"/>
      <c r="DN240" s="106"/>
      <c r="DO240" s="106"/>
      <c r="DP240" s="106"/>
      <c r="DQ240" s="106"/>
      <c r="DR240" s="106"/>
      <c r="DS240" s="106"/>
      <c r="DT240" s="106"/>
      <c r="DU240" s="106"/>
      <c r="DV240" s="106"/>
      <c r="DW240" s="106"/>
      <c r="DX240" s="106"/>
      <c r="DY240" s="106"/>
      <c r="DZ240" s="106"/>
      <c r="EA240" s="106"/>
      <c r="EB240" s="106"/>
      <c r="EC240" s="106"/>
      <c r="ED240" s="106"/>
      <c r="EE240" s="106"/>
      <c r="EF240" s="106"/>
      <c r="EG240" s="106"/>
      <c r="EH240" s="106"/>
      <c r="EI240" s="106"/>
      <c r="EJ240" s="106"/>
      <c r="EK240" s="106"/>
      <c r="EL240" s="106"/>
      <c r="EM240" s="106"/>
      <c r="EN240" s="106"/>
    </row>
    <row r="241" spans="1:144" s="99" customFormat="1" ht="41.25" customHeight="1">
      <c r="B241" s="258" t="s">
        <v>270</v>
      </c>
      <c r="C241" s="815" t="s">
        <v>275</v>
      </c>
      <c r="D241" s="816"/>
      <c r="E241" s="816"/>
      <c r="F241" s="816"/>
      <c r="G241" s="816"/>
      <c r="H241" s="816"/>
      <c r="I241" s="816"/>
      <c r="J241" s="816"/>
      <c r="K241" s="816"/>
      <c r="L241" s="816"/>
      <c r="M241" s="816"/>
      <c r="N241" s="817"/>
      <c r="O241" s="232"/>
      <c r="P241" s="298"/>
      <c r="Q241" s="298"/>
      <c r="R241" s="298"/>
      <c r="S241" s="298"/>
      <c r="T241" s="298"/>
      <c r="U241" s="298"/>
      <c r="V241" s="298"/>
      <c r="W241" s="298"/>
      <c r="X241" s="282"/>
      <c r="Y241" s="282"/>
      <c r="Z241" s="282"/>
      <c r="AA241" s="282"/>
      <c r="AB241" s="106"/>
      <c r="AC241" s="106"/>
      <c r="AD241" s="106"/>
      <c r="AE241" s="106"/>
      <c r="AF241" s="106"/>
      <c r="AG241" s="106"/>
      <c r="AH241" s="106"/>
      <c r="AI241" s="106"/>
      <c r="AJ241" s="106"/>
      <c r="AK241" s="106"/>
      <c r="AL241" s="106"/>
      <c r="AM241" s="106"/>
      <c r="AN241" s="106"/>
      <c r="AO241" s="106"/>
      <c r="AP241" s="106"/>
      <c r="AQ241" s="106"/>
      <c r="AR241" s="106"/>
      <c r="AS241" s="106"/>
      <c r="AT241" s="106"/>
      <c r="AU241" s="106"/>
      <c r="AV241" s="106"/>
      <c r="AW241" s="106"/>
      <c r="AX241" s="106"/>
      <c r="AY241" s="106"/>
      <c r="AZ241" s="106"/>
      <c r="BA241" s="106"/>
      <c r="BB241" s="106"/>
      <c r="BC241" s="106"/>
      <c r="BD241" s="106"/>
      <c r="BE241" s="106"/>
      <c r="BF241" s="106"/>
      <c r="BG241" s="106"/>
      <c r="BH241" s="106"/>
      <c r="BI241" s="106"/>
      <c r="BJ241" s="106"/>
      <c r="BK241" s="106"/>
      <c r="BL241" s="106"/>
      <c r="BM241" s="106"/>
      <c r="BN241" s="106"/>
      <c r="BO241" s="106"/>
      <c r="BP241" s="106"/>
      <c r="BQ241" s="106"/>
      <c r="BR241" s="106"/>
      <c r="BS241" s="106"/>
      <c r="BT241" s="106"/>
      <c r="BU241" s="106"/>
      <c r="BV241" s="106"/>
      <c r="BW241" s="106"/>
      <c r="BX241" s="106"/>
      <c r="BY241" s="106"/>
      <c r="BZ241" s="106"/>
      <c r="CA241" s="106"/>
      <c r="CB241" s="106"/>
      <c r="CC241" s="106"/>
      <c r="CD241" s="106"/>
      <c r="CE241" s="106"/>
      <c r="CF241" s="106"/>
      <c r="CG241" s="106"/>
      <c r="CH241" s="106"/>
      <c r="CI241" s="106"/>
      <c r="CJ241" s="106"/>
      <c r="CK241" s="106"/>
      <c r="CL241" s="106"/>
      <c r="CM241" s="106"/>
      <c r="CN241" s="106"/>
      <c r="CO241" s="106"/>
      <c r="CP241" s="106"/>
      <c r="CQ241" s="106"/>
      <c r="CR241" s="106"/>
      <c r="CS241" s="106"/>
      <c r="CT241" s="106"/>
      <c r="CU241" s="106"/>
      <c r="CV241" s="106"/>
      <c r="CW241" s="106"/>
      <c r="CX241" s="106"/>
      <c r="CY241" s="106"/>
      <c r="CZ241" s="106"/>
      <c r="DA241" s="106"/>
      <c r="DB241" s="106"/>
      <c r="DC241" s="106"/>
      <c r="DD241" s="106"/>
      <c r="DE241" s="106"/>
      <c r="DF241" s="106"/>
      <c r="DG241" s="106"/>
      <c r="DH241" s="106"/>
      <c r="DI241" s="106"/>
      <c r="DJ241" s="106"/>
      <c r="DK241" s="106"/>
      <c r="DL241" s="106"/>
      <c r="DM241" s="106"/>
      <c r="DN241" s="106"/>
      <c r="DO241" s="106"/>
      <c r="DP241" s="106"/>
      <c r="DQ241" s="106"/>
      <c r="DR241" s="106"/>
      <c r="DS241" s="106"/>
      <c r="DT241" s="106"/>
      <c r="DU241" s="106"/>
      <c r="DV241" s="106"/>
      <c r="DW241" s="106"/>
      <c r="DX241" s="106"/>
      <c r="DY241" s="106"/>
      <c r="DZ241" s="106"/>
      <c r="EA241" s="106"/>
      <c r="EB241" s="106"/>
      <c r="EC241" s="106"/>
      <c r="ED241" s="106"/>
      <c r="EE241" s="106"/>
      <c r="EF241" s="106"/>
      <c r="EG241" s="106"/>
      <c r="EH241" s="106"/>
      <c r="EI241" s="106"/>
      <c r="EJ241" s="106"/>
      <c r="EK241" s="106"/>
      <c r="EL241" s="106"/>
      <c r="EM241" s="106"/>
      <c r="EN241" s="106"/>
    </row>
    <row r="242" spans="1:144" s="50" customFormat="1" ht="72" customHeight="1">
      <c r="B242" s="75" t="s">
        <v>271</v>
      </c>
      <c r="C242" s="159" t="s">
        <v>515</v>
      </c>
      <c r="D242" s="75"/>
      <c r="E242" s="595">
        <v>3176100</v>
      </c>
      <c r="F242" s="595">
        <v>3176100</v>
      </c>
      <c r="G242" s="91">
        <f t="shared" ref="G242:G243" si="38">(F242/E242)*100</f>
        <v>100</v>
      </c>
      <c r="H242" s="417">
        <f t="shared" ref="H242:H244" si="39">G242/100</f>
        <v>1</v>
      </c>
      <c r="I242" s="159" t="s">
        <v>699</v>
      </c>
      <c r="J242" s="91" t="s">
        <v>226</v>
      </c>
      <c r="K242" s="230">
        <v>1.06</v>
      </c>
      <c r="L242" s="230">
        <v>0.99</v>
      </c>
      <c r="M242" s="161">
        <v>100</v>
      </c>
      <c r="N242" s="203">
        <v>1</v>
      </c>
      <c r="O242" s="233"/>
      <c r="P242" s="145"/>
      <c r="Q242" s="145"/>
      <c r="R242" s="145"/>
      <c r="S242" s="145"/>
      <c r="T242" s="145"/>
      <c r="U242" s="145"/>
      <c r="V242" s="145"/>
      <c r="W242" s="145"/>
      <c r="X242" s="298"/>
      <c r="Y242" s="298"/>
      <c r="Z242" s="298"/>
      <c r="AA242" s="298"/>
      <c r="AB242" s="104"/>
      <c r="AC242" s="104"/>
      <c r="AD242" s="104"/>
      <c r="AE242" s="104"/>
      <c r="AF242" s="104"/>
      <c r="AG242" s="104"/>
      <c r="AH242" s="104"/>
      <c r="AI242" s="104"/>
      <c r="AJ242" s="104"/>
      <c r="AK242" s="104"/>
      <c r="AL242" s="104"/>
      <c r="AM242" s="104"/>
      <c r="AN242" s="104"/>
      <c r="AO242" s="104"/>
      <c r="AP242" s="104"/>
      <c r="AQ242" s="104"/>
      <c r="AR242" s="104"/>
      <c r="AS242" s="104"/>
      <c r="AT242" s="104"/>
      <c r="AU242" s="104"/>
      <c r="AV242" s="104"/>
      <c r="AW242" s="104"/>
      <c r="AX242" s="104"/>
      <c r="AY242" s="104"/>
      <c r="AZ242" s="104"/>
      <c r="BA242" s="104"/>
      <c r="BB242" s="104"/>
      <c r="BC242" s="104"/>
      <c r="BD242" s="104"/>
      <c r="BE242" s="104"/>
      <c r="BF242" s="104"/>
      <c r="BG242" s="104"/>
      <c r="BH242" s="104"/>
      <c r="BI242" s="104"/>
      <c r="BJ242" s="104"/>
      <c r="BK242" s="104"/>
      <c r="BL242" s="104"/>
      <c r="BM242" s="104"/>
      <c r="BN242" s="104"/>
      <c r="BO242" s="104"/>
      <c r="BP242" s="104"/>
      <c r="BQ242" s="104"/>
      <c r="BR242" s="104"/>
      <c r="BS242" s="104"/>
      <c r="BT242" s="104"/>
      <c r="BU242" s="104"/>
      <c r="BV242" s="104"/>
      <c r="BW242" s="104"/>
      <c r="BX242" s="104"/>
      <c r="BY242" s="104"/>
      <c r="BZ242" s="104"/>
      <c r="CA242" s="104"/>
      <c r="CB242" s="104"/>
      <c r="CC242" s="104"/>
      <c r="CD242" s="104"/>
      <c r="CE242" s="104"/>
      <c r="CF242" s="104"/>
      <c r="CG242" s="104"/>
      <c r="CH242" s="104"/>
      <c r="CI242" s="104"/>
      <c r="CJ242" s="104"/>
      <c r="CK242" s="104"/>
      <c r="CL242" s="104"/>
      <c r="CM242" s="104"/>
      <c r="CN242" s="104"/>
      <c r="CO242" s="104"/>
      <c r="CP242" s="104"/>
      <c r="CQ242" s="104"/>
      <c r="CR242" s="104"/>
      <c r="CS242" s="104"/>
      <c r="CT242" s="104"/>
      <c r="CU242" s="104"/>
      <c r="CV242" s="104"/>
      <c r="CW242" s="104"/>
      <c r="CX242" s="104"/>
      <c r="CY242" s="104"/>
      <c r="CZ242" s="104"/>
      <c r="DA242" s="104"/>
      <c r="DB242" s="104"/>
      <c r="DC242" s="104"/>
      <c r="DD242" s="104"/>
      <c r="DE242" s="104"/>
      <c r="DF242" s="104"/>
      <c r="DG242" s="104"/>
      <c r="DH242" s="104"/>
      <c r="DI242" s="104"/>
      <c r="DJ242" s="104"/>
      <c r="DK242" s="104"/>
      <c r="DL242" s="104"/>
      <c r="DM242" s="104"/>
      <c r="DN242" s="104"/>
      <c r="DO242" s="104"/>
      <c r="DP242" s="104"/>
      <c r="DQ242" s="104"/>
      <c r="DR242" s="104"/>
      <c r="DS242" s="104"/>
      <c r="DT242" s="104"/>
      <c r="DU242" s="104"/>
      <c r="DV242" s="104"/>
      <c r="DW242" s="104"/>
      <c r="DX242" s="104"/>
      <c r="DY242" s="104"/>
      <c r="DZ242" s="104"/>
      <c r="EA242" s="104"/>
      <c r="EB242" s="104"/>
      <c r="EC242" s="104"/>
      <c r="ED242" s="104"/>
      <c r="EE242" s="104"/>
      <c r="EF242" s="104"/>
      <c r="EG242" s="104"/>
      <c r="EH242" s="104"/>
      <c r="EI242" s="104"/>
      <c r="EJ242" s="104"/>
      <c r="EK242" s="104"/>
      <c r="EL242" s="104"/>
      <c r="EM242" s="104"/>
      <c r="EN242" s="104"/>
    </row>
    <row r="243" spans="1:144" s="50" customFormat="1" ht="126.75" customHeight="1">
      <c r="B243" s="75" t="s">
        <v>272</v>
      </c>
      <c r="C243" s="596" t="s">
        <v>516</v>
      </c>
      <c r="D243" s="75"/>
      <c r="E243" s="537">
        <v>17688900</v>
      </c>
      <c r="F243" s="537">
        <v>16991956.149999999</v>
      </c>
      <c r="G243" s="91">
        <f t="shared" si="38"/>
        <v>96.059993272617277</v>
      </c>
      <c r="H243" s="417">
        <f t="shared" si="39"/>
        <v>0.96059993272617272</v>
      </c>
      <c r="I243" s="159" t="s">
        <v>700</v>
      </c>
      <c r="J243" s="91" t="s">
        <v>226</v>
      </c>
      <c r="K243" s="230">
        <v>33.5</v>
      </c>
      <c r="L243" s="230">
        <v>40.79</v>
      </c>
      <c r="M243" s="161">
        <v>100</v>
      </c>
      <c r="N243" s="203">
        <v>1</v>
      </c>
      <c r="O243" s="45"/>
      <c r="P243" s="145"/>
      <c r="Q243" s="145"/>
      <c r="R243" s="145"/>
      <c r="S243" s="145"/>
      <c r="T243" s="145"/>
      <c r="U243" s="145"/>
      <c r="V243" s="145"/>
      <c r="W243" s="145"/>
      <c r="X243" s="298"/>
      <c r="Y243" s="298"/>
      <c r="Z243" s="298"/>
      <c r="AA243" s="298"/>
      <c r="AB243" s="104"/>
      <c r="AC243" s="104"/>
      <c r="AD243" s="104"/>
      <c r="AE243" s="104"/>
      <c r="AF243" s="104"/>
      <c r="AG243" s="104"/>
      <c r="AH243" s="104"/>
      <c r="AI243" s="104"/>
      <c r="AJ243" s="104"/>
      <c r="AK243" s="104"/>
      <c r="AL243" s="104"/>
      <c r="AM243" s="104"/>
      <c r="AN243" s="104"/>
      <c r="AO243" s="104"/>
      <c r="AP243" s="104"/>
      <c r="AQ243" s="104"/>
      <c r="AR243" s="104"/>
      <c r="AS243" s="104"/>
      <c r="AT243" s="104"/>
      <c r="AU243" s="104"/>
      <c r="AV243" s="104"/>
      <c r="AW243" s="104"/>
      <c r="AX243" s="104"/>
      <c r="AY243" s="104"/>
      <c r="AZ243" s="104"/>
      <c r="BA243" s="104"/>
      <c r="BB243" s="104"/>
      <c r="BC243" s="104"/>
      <c r="BD243" s="104"/>
      <c r="BE243" s="104"/>
      <c r="BF243" s="104"/>
      <c r="BG243" s="104"/>
      <c r="BH243" s="104"/>
      <c r="BI243" s="104"/>
      <c r="BJ243" s="104"/>
      <c r="BK243" s="104"/>
      <c r="BL243" s="104"/>
      <c r="BM243" s="104"/>
      <c r="BN243" s="104"/>
      <c r="BO243" s="104"/>
      <c r="BP243" s="104"/>
      <c r="BQ243" s="104"/>
      <c r="BR243" s="104"/>
      <c r="BS243" s="104"/>
      <c r="BT243" s="104"/>
      <c r="BU243" s="104"/>
      <c r="BV243" s="104"/>
      <c r="BW243" s="104"/>
      <c r="BX243" s="104"/>
      <c r="BY243" s="104"/>
      <c r="BZ243" s="104"/>
      <c r="CA243" s="104"/>
      <c r="CB243" s="104"/>
      <c r="CC243" s="104"/>
      <c r="CD243" s="104"/>
      <c r="CE243" s="104"/>
      <c r="CF243" s="104"/>
      <c r="CG243" s="104"/>
      <c r="CH243" s="104"/>
      <c r="CI243" s="104"/>
      <c r="CJ243" s="104"/>
      <c r="CK243" s="104"/>
      <c r="CL243" s="104"/>
      <c r="CM243" s="104"/>
      <c r="CN243" s="104"/>
      <c r="CO243" s="104"/>
      <c r="CP243" s="104"/>
      <c r="CQ243" s="104"/>
      <c r="CR243" s="104"/>
      <c r="CS243" s="104"/>
      <c r="CT243" s="104"/>
      <c r="CU243" s="104"/>
      <c r="CV243" s="104"/>
      <c r="CW243" s="104"/>
      <c r="CX243" s="104"/>
      <c r="CY243" s="104"/>
      <c r="CZ243" s="104"/>
      <c r="DA243" s="104"/>
      <c r="DB243" s="104"/>
      <c r="DC243" s="104"/>
      <c r="DD243" s="104"/>
      <c r="DE243" s="104"/>
      <c r="DF243" s="104"/>
      <c r="DG243" s="104"/>
      <c r="DH243" s="104"/>
      <c r="DI243" s="104"/>
      <c r="DJ243" s="104"/>
      <c r="DK243" s="104"/>
      <c r="DL243" s="104"/>
      <c r="DM243" s="104"/>
      <c r="DN243" s="104"/>
      <c r="DO243" s="104"/>
      <c r="DP243" s="104"/>
      <c r="DQ243" s="104"/>
      <c r="DR243" s="104"/>
      <c r="DS243" s="104"/>
      <c r="DT243" s="104"/>
      <c r="DU243" s="104"/>
      <c r="DV243" s="104"/>
      <c r="DW243" s="104"/>
      <c r="DX243" s="104"/>
      <c r="DY243" s="104"/>
      <c r="DZ243" s="104"/>
      <c r="EA243" s="104"/>
      <c r="EB243" s="104"/>
      <c r="EC243" s="104"/>
      <c r="ED243" s="104"/>
      <c r="EE243" s="104"/>
      <c r="EF243" s="104"/>
      <c r="EG243" s="104"/>
      <c r="EH243" s="104"/>
      <c r="EI243" s="104"/>
      <c r="EJ243" s="104"/>
      <c r="EK243" s="104"/>
      <c r="EL243" s="104"/>
      <c r="EM243" s="104"/>
      <c r="EN243" s="104"/>
    </row>
    <row r="244" spans="1:144" s="263" customFormat="1" ht="30.75" customHeight="1">
      <c r="A244" s="50"/>
      <c r="B244" s="264"/>
      <c r="C244" s="160" t="s">
        <v>15</v>
      </c>
      <c r="D244" s="264"/>
      <c r="E244" s="262">
        <f>SUM(E242:E243)</f>
        <v>20865000</v>
      </c>
      <c r="F244" s="262">
        <f>SUM(F242:F243)</f>
        <v>20168056.149999999</v>
      </c>
      <c r="G244" s="419">
        <f>(F244/E244)*100</f>
        <v>96.659746705008374</v>
      </c>
      <c r="H244" s="420">
        <f t="shared" si="39"/>
        <v>0.96659746705008376</v>
      </c>
      <c r="I244" s="265"/>
      <c r="J244" s="266"/>
      <c r="K244" s="267"/>
      <c r="L244" s="268"/>
      <c r="M244" s="418">
        <f>SUM(M242:M243)/2</f>
        <v>100</v>
      </c>
      <c r="N244" s="477">
        <f>M244/100</f>
        <v>1</v>
      </c>
      <c r="O244" s="269"/>
      <c r="P244" s="145"/>
      <c r="Q244" s="145"/>
      <c r="R244" s="145"/>
      <c r="S244" s="145"/>
      <c r="T244" s="145"/>
      <c r="U244" s="145"/>
      <c r="V244" s="145"/>
      <c r="W244" s="145"/>
      <c r="X244" s="298"/>
      <c r="Y244" s="298"/>
      <c r="Z244" s="298"/>
      <c r="AA244" s="298"/>
      <c r="AB244" s="270"/>
      <c r="AC244" s="270"/>
      <c r="AD244" s="270"/>
      <c r="AE244" s="270"/>
      <c r="AF244" s="270"/>
      <c r="AG244" s="270"/>
      <c r="AH244" s="270"/>
      <c r="AI244" s="270"/>
      <c r="AJ244" s="270"/>
      <c r="AK244" s="270"/>
      <c r="AL244" s="270"/>
      <c r="AM244" s="270"/>
      <c r="AN244" s="270"/>
      <c r="AO244" s="270"/>
      <c r="AP244" s="270"/>
      <c r="AQ244" s="270"/>
      <c r="AR244" s="270"/>
      <c r="AS244" s="270"/>
      <c r="AT244" s="270"/>
      <c r="AU244" s="270"/>
      <c r="AV244" s="270"/>
      <c r="AW244" s="270"/>
      <c r="AX244" s="270"/>
      <c r="AY244" s="270"/>
      <c r="AZ244" s="270"/>
      <c r="BA244" s="270"/>
      <c r="BB244" s="270"/>
      <c r="BC244" s="270"/>
      <c r="BD244" s="270"/>
      <c r="BE244" s="270"/>
      <c r="BF244" s="270"/>
      <c r="BG244" s="270"/>
      <c r="BH244" s="270"/>
      <c r="BI244" s="270"/>
      <c r="BJ244" s="270"/>
      <c r="BK244" s="270"/>
      <c r="BL244" s="270"/>
      <c r="BM244" s="270"/>
      <c r="BN244" s="270"/>
      <c r="BO244" s="270"/>
      <c r="BP244" s="270"/>
      <c r="BQ244" s="270"/>
      <c r="BR244" s="270"/>
      <c r="BS244" s="270"/>
      <c r="BT244" s="270"/>
      <c r="BU244" s="270"/>
      <c r="BV244" s="270"/>
      <c r="BW244" s="270"/>
      <c r="BX244" s="270"/>
      <c r="BY244" s="270"/>
      <c r="BZ244" s="270"/>
      <c r="CA244" s="270"/>
      <c r="CB244" s="270"/>
      <c r="CC244" s="270"/>
      <c r="CD244" s="270"/>
      <c r="CE244" s="270"/>
      <c r="CF244" s="270"/>
      <c r="CG244" s="270"/>
      <c r="CH244" s="270"/>
      <c r="CI244" s="270"/>
      <c r="CJ244" s="270"/>
      <c r="CK244" s="270"/>
      <c r="CL244" s="270"/>
      <c r="CM244" s="270"/>
      <c r="CN244" s="270"/>
      <c r="CO244" s="270"/>
      <c r="CP244" s="270"/>
      <c r="CQ244" s="270"/>
      <c r="CR244" s="270"/>
      <c r="CS244" s="270"/>
      <c r="CT244" s="270"/>
      <c r="CU244" s="270"/>
      <c r="CV244" s="270"/>
      <c r="CW244" s="270"/>
      <c r="CX244" s="270"/>
      <c r="CY244" s="270"/>
      <c r="CZ244" s="270"/>
      <c r="DA244" s="270"/>
      <c r="DB244" s="270"/>
      <c r="DC244" s="270"/>
      <c r="DD244" s="270"/>
      <c r="DE244" s="270"/>
      <c r="DF244" s="270"/>
      <c r="DG244" s="270"/>
      <c r="DH244" s="270"/>
      <c r="DI244" s="270"/>
      <c r="DJ244" s="270"/>
      <c r="DK244" s="270"/>
      <c r="DL244" s="270"/>
      <c r="DM244" s="270"/>
      <c r="DN244" s="270"/>
      <c r="DO244" s="270"/>
      <c r="DP244" s="270"/>
      <c r="DQ244" s="270"/>
      <c r="DR244" s="270"/>
      <c r="DS244" s="270"/>
      <c r="DT244" s="270"/>
      <c r="DU244" s="270"/>
      <c r="DV244" s="270"/>
      <c r="DW244" s="270"/>
      <c r="DX244" s="270"/>
      <c r="DY244" s="270"/>
      <c r="DZ244" s="270"/>
      <c r="EA244" s="270"/>
      <c r="EB244" s="270"/>
      <c r="EC244" s="270"/>
      <c r="ED244" s="270"/>
      <c r="EE244" s="270"/>
      <c r="EF244" s="270"/>
      <c r="EG244" s="270"/>
      <c r="EH244" s="270"/>
      <c r="EI244" s="270"/>
      <c r="EJ244" s="270"/>
      <c r="EK244" s="270"/>
      <c r="EL244" s="270"/>
      <c r="EM244" s="270"/>
      <c r="EN244" s="270"/>
    </row>
    <row r="245" spans="1:144" s="456" customFormat="1" ht="36.75" customHeight="1">
      <c r="B245" s="538"/>
      <c r="C245" s="539" t="s">
        <v>127</v>
      </c>
      <c r="D245" s="540"/>
      <c r="E245" s="541">
        <f>E244+E238</f>
        <v>23536800</v>
      </c>
      <c r="F245" s="541">
        <f>F244+F238</f>
        <v>22839856.149999999</v>
      </c>
      <c r="G245" s="542">
        <f>(F245/E245)*100</f>
        <v>97.038918417117017</v>
      </c>
      <c r="H245" s="543">
        <f>G245/100</f>
        <v>0.97038918417117015</v>
      </c>
      <c r="I245" s="777" t="s">
        <v>567</v>
      </c>
      <c r="J245" s="778"/>
      <c r="K245" s="778"/>
      <c r="L245" s="779"/>
      <c r="M245" s="542">
        <v>1</v>
      </c>
      <c r="N245" s="733">
        <v>1</v>
      </c>
      <c r="O245" s="455"/>
    </row>
    <row r="246" spans="1:144" s="107" customFormat="1" ht="34.5" customHeight="1">
      <c r="B246" s="411"/>
      <c r="C246" s="133" t="s">
        <v>353</v>
      </c>
      <c r="D246" s="114" t="s">
        <v>357</v>
      </c>
      <c r="E246" s="413">
        <v>0</v>
      </c>
      <c r="F246" s="413">
        <v>0</v>
      </c>
      <c r="G246" s="334"/>
      <c r="H246" s="341"/>
      <c r="I246" s="339"/>
      <c r="J246" s="339"/>
      <c r="K246" s="224"/>
      <c r="L246" s="224"/>
      <c r="M246" s="101"/>
      <c r="N246" s="412"/>
      <c r="O246" s="232"/>
      <c r="P246" s="274"/>
      <c r="Q246" s="274"/>
      <c r="R246" s="274"/>
      <c r="S246" s="274"/>
      <c r="T246" s="274"/>
      <c r="U246" s="274"/>
      <c r="V246" s="274"/>
      <c r="W246" s="274"/>
      <c r="X246" s="274"/>
      <c r="Y246" s="274"/>
      <c r="Z246" s="274"/>
      <c r="AA246" s="274"/>
    </row>
    <row r="247" spans="1:144" s="107" customFormat="1" ht="32.25" customHeight="1">
      <c r="B247" s="411"/>
      <c r="C247" s="133" t="s">
        <v>354</v>
      </c>
      <c r="D247" s="114" t="s">
        <v>564</v>
      </c>
      <c r="E247" s="525">
        <v>0</v>
      </c>
      <c r="F247" s="525">
        <v>0</v>
      </c>
      <c r="G247" s="334"/>
      <c r="H247" s="341"/>
      <c r="I247" s="339"/>
      <c r="J247" s="339"/>
      <c r="K247" s="224"/>
      <c r="L247" s="224"/>
      <c r="M247" s="101"/>
      <c r="N247" s="412"/>
      <c r="O247" s="232"/>
      <c r="P247" s="274"/>
      <c r="Q247" s="274"/>
      <c r="R247" s="274"/>
      <c r="S247" s="274"/>
      <c r="T247" s="274"/>
      <c r="U247" s="274"/>
      <c r="V247" s="274"/>
      <c r="W247" s="274"/>
      <c r="X247" s="274"/>
      <c r="Y247" s="274"/>
      <c r="Z247" s="274"/>
      <c r="AA247" s="274"/>
    </row>
    <row r="248" spans="1:144" s="107" customFormat="1" ht="29.25" customHeight="1">
      <c r="B248" s="411"/>
      <c r="C248" s="133" t="s">
        <v>355</v>
      </c>
      <c r="D248" s="114" t="s">
        <v>565</v>
      </c>
      <c r="E248" s="597">
        <v>23536800</v>
      </c>
      <c r="F248" s="597">
        <v>22839856.149999999</v>
      </c>
      <c r="G248" s="334"/>
      <c r="H248" s="341"/>
      <c r="I248" s="339"/>
      <c r="J248" s="339"/>
      <c r="K248" s="224"/>
      <c r="L248" s="224"/>
      <c r="M248" s="101"/>
      <c r="N248" s="412"/>
      <c r="O248" s="232"/>
      <c r="P248" s="274"/>
      <c r="Q248" s="274"/>
      <c r="R248" s="274"/>
      <c r="S248" s="274"/>
      <c r="T248" s="274"/>
      <c r="U248" s="274"/>
      <c r="V248" s="274"/>
      <c r="W248" s="274"/>
      <c r="X248" s="274"/>
      <c r="Y248" s="274"/>
      <c r="Z248" s="274"/>
      <c r="AA248" s="274"/>
    </row>
    <row r="249" spans="1:144" s="107" customFormat="1" ht="36" customHeight="1">
      <c r="B249" s="411"/>
      <c r="C249" s="133" t="s">
        <v>356</v>
      </c>
      <c r="D249" s="114" t="s">
        <v>359</v>
      </c>
      <c r="E249" s="413">
        <v>0</v>
      </c>
      <c r="F249" s="413">
        <v>0</v>
      </c>
      <c r="G249" s="334"/>
      <c r="H249" s="341"/>
      <c r="I249" s="339"/>
      <c r="J249" s="339"/>
      <c r="K249" s="224"/>
      <c r="L249" s="224"/>
      <c r="M249" s="101"/>
      <c r="N249" s="412"/>
      <c r="O249" s="232"/>
      <c r="P249" s="274"/>
      <c r="Q249" s="274"/>
      <c r="R249" s="274"/>
      <c r="S249" s="274"/>
      <c r="T249" s="274"/>
      <c r="U249" s="274"/>
      <c r="V249" s="274"/>
      <c r="W249" s="274"/>
      <c r="X249" s="274"/>
      <c r="Y249" s="274"/>
      <c r="Z249" s="274"/>
      <c r="AA249" s="274"/>
    </row>
    <row r="250" spans="1:144" s="107" customFormat="1" ht="55.5" customHeight="1">
      <c r="B250" s="135"/>
      <c r="C250" s="736" t="s">
        <v>719</v>
      </c>
      <c r="D250" s="737"/>
      <c r="E250" s="737"/>
      <c r="F250" s="737"/>
      <c r="G250" s="737"/>
      <c r="H250" s="737"/>
      <c r="I250" s="737"/>
      <c r="J250" s="737"/>
      <c r="K250" s="737"/>
      <c r="L250" s="737"/>
      <c r="M250" s="737"/>
      <c r="N250" s="752"/>
      <c r="O250" s="232"/>
      <c r="P250" s="274"/>
      <c r="Q250" s="274"/>
      <c r="R250" s="274"/>
      <c r="S250" s="274"/>
      <c r="T250" s="274"/>
      <c r="U250" s="274"/>
      <c r="V250" s="274"/>
      <c r="W250" s="274"/>
      <c r="X250" s="274"/>
      <c r="Y250" s="274"/>
      <c r="Z250" s="274"/>
      <c r="AA250" s="274"/>
    </row>
    <row r="251" spans="1:144" s="107" customFormat="1" ht="36" customHeight="1">
      <c r="B251" s="427" t="s">
        <v>362</v>
      </c>
      <c r="C251" s="783" t="s">
        <v>371</v>
      </c>
      <c r="D251" s="784"/>
      <c r="E251" s="784"/>
      <c r="F251" s="784"/>
      <c r="G251" s="784"/>
      <c r="H251" s="784"/>
      <c r="I251" s="784"/>
      <c r="J251" s="784"/>
      <c r="K251" s="784"/>
      <c r="L251" s="784"/>
      <c r="M251" s="337"/>
      <c r="N251" s="421"/>
      <c r="O251" s="232"/>
      <c r="P251" s="274"/>
      <c r="Q251" s="274"/>
      <c r="R251" s="274"/>
      <c r="S251" s="274"/>
      <c r="T251" s="274"/>
      <c r="U251" s="274"/>
      <c r="V251" s="274"/>
      <c r="W251" s="274"/>
      <c r="X251" s="274"/>
      <c r="Y251" s="274"/>
      <c r="Z251" s="274"/>
      <c r="AA251" s="274"/>
    </row>
    <row r="252" spans="1:144" s="107" customFormat="1" ht="25.5" customHeight="1">
      <c r="B252" s="411"/>
      <c r="C252" s="753" t="s">
        <v>128</v>
      </c>
      <c r="D252" s="754"/>
      <c r="E252" s="754"/>
      <c r="F252" s="754"/>
      <c r="G252" s="754"/>
      <c r="H252" s="754"/>
      <c r="I252" s="754"/>
      <c r="J252" s="754"/>
      <c r="K252" s="754"/>
      <c r="L252" s="754"/>
      <c r="M252" s="754"/>
      <c r="N252" s="755"/>
      <c r="O252" s="232"/>
      <c r="P252" s="274"/>
      <c r="Q252" s="274"/>
      <c r="R252" s="274"/>
      <c r="S252" s="274"/>
      <c r="T252" s="274"/>
      <c r="U252" s="274"/>
      <c r="V252" s="274"/>
      <c r="W252" s="274"/>
      <c r="X252" s="274"/>
      <c r="Y252" s="274"/>
      <c r="Z252" s="274"/>
      <c r="AA252" s="274"/>
    </row>
    <row r="253" spans="1:144" s="107" customFormat="1" ht="23.25" customHeight="1">
      <c r="B253" s="411"/>
      <c r="C253" s="753" t="s">
        <v>129</v>
      </c>
      <c r="D253" s="754"/>
      <c r="E253" s="754"/>
      <c r="F253" s="754"/>
      <c r="G253" s="754"/>
      <c r="H253" s="754"/>
      <c r="I253" s="754"/>
      <c r="J253" s="754"/>
      <c r="K253" s="754"/>
      <c r="L253" s="754"/>
      <c r="M253" s="754"/>
      <c r="N253" s="755"/>
      <c r="O253" s="232"/>
      <c r="P253" s="274"/>
      <c r="Q253" s="274"/>
      <c r="R253" s="274"/>
      <c r="S253" s="274"/>
      <c r="T253" s="274"/>
      <c r="U253" s="274"/>
      <c r="V253" s="274"/>
      <c r="W253" s="274"/>
      <c r="X253" s="274"/>
      <c r="Y253" s="274"/>
      <c r="Z253" s="274"/>
      <c r="AA253" s="274"/>
    </row>
    <row r="254" spans="1:144" ht="21" customHeight="1">
      <c r="B254" s="13"/>
      <c r="C254" s="753" t="s">
        <v>130</v>
      </c>
      <c r="D254" s="754"/>
      <c r="E254" s="754"/>
      <c r="F254" s="754"/>
      <c r="G254" s="754"/>
      <c r="H254" s="754"/>
      <c r="I254" s="754"/>
      <c r="J254" s="754"/>
      <c r="K254" s="754"/>
      <c r="L254" s="754"/>
      <c r="M254" s="754"/>
      <c r="N254" s="755"/>
    </row>
    <row r="255" spans="1:144" ht="21" customHeight="1">
      <c r="B255" s="13"/>
      <c r="C255" s="753" t="s">
        <v>131</v>
      </c>
      <c r="D255" s="754"/>
      <c r="E255" s="754"/>
      <c r="F255" s="754"/>
      <c r="G255" s="754"/>
      <c r="H255" s="754"/>
      <c r="I255" s="754"/>
      <c r="J255" s="754"/>
      <c r="K255" s="754"/>
      <c r="L255" s="754"/>
      <c r="M255" s="754"/>
      <c r="N255" s="755"/>
    </row>
    <row r="256" spans="1:144" ht="21" customHeight="1">
      <c r="B256" s="13"/>
      <c r="C256" s="753" t="s">
        <v>132</v>
      </c>
      <c r="D256" s="754"/>
      <c r="E256" s="754"/>
      <c r="F256" s="754"/>
      <c r="G256" s="754"/>
      <c r="H256" s="754"/>
      <c r="I256" s="754"/>
      <c r="J256" s="754"/>
      <c r="K256" s="754"/>
      <c r="L256" s="754"/>
      <c r="M256" s="754"/>
      <c r="N256" s="755"/>
    </row>
    <row r="257" spans="1:145" s="113" customFormat="1" ht="51" customHeight="1">
      <c r="A257" s="50"/>
      <c r="B257" s="257" t="s">
        <v>276</v>
      </c>
      <c r="C257" s="740" t="s">
        <v>140</v>
      </c>
      <c r="D257" s="741"/>
      <c r="E257" s="741"/>
      <c r="F257" s="741"/>
      <c r="G257" s="741"/>
      <c r="H257" s="741"/>
      <c r="I257" s="741"/>
      <c r="J257" s="741"/>
      <c r="K257" s="741"/>
      <c r="L257" s="741"/>
      <c r="M257" s="741"/>
      <c r="N257" s="854"/>
      <c r="O257" s="232"/>
      <c r="P257" s="298"/>
      <c r="Q257" s="298"/>
      <c r="R257" s="298"/>
      <c r="S257" s="298"/>
      <c r="T257" s="298"/>
      <c r="U257" s="298"/>
      <c r="V257" s="298"/>
      <c r="W257" s="298"/>
      <c r="X257" s="298"/>
      <c r="Y257" s="298"/>
      <c r="Z257" s="298"/>
      <c r="AA257" s="298"/>
      <c r="AB257" s="104"/>
      <c r="AC257" s="104"/>
      <c r="AD257" s="104"/>
      <c r="AE257" s="104"/>
      <c r="AF257" s="104"/>
      <c r="AG257" s="104"/>
      <c r="AH257" s="104"/>
      <c r="AI257" s="104"/>
      <c r="AJ257" s="104"/>
      <c r="AK257" s="104"/>
      <c r="AL257" s="104"/>
      <c r="AM257" s="104"/>
      <c r="AN257" s="104"/>
      <c r="AO257" s="104"/>
      <c r="AP257" s="104"/>
      <c r="AQ257" s="104"/>
      <c r="AR257" s="104"/>
      <c r="AS257" s="104"/>
      <c r="AT257" s="104"/>
      <c r="AU257" s="104"/>
      <c r="AV257" s="104"/>
      <c r="AW257" s="104"/>
      <c r="AX257" s="104"/>
      <c r="AY257" s="104"/>
      <c r="AZ257" s="104"/>
      <c r="BA257" s="104"/>
      <c r="BB257" s="104"/>
      <c r="BC257" s="104"/>
      <c r="BD257" s="104"/>
      <c r="BE257" s="104"/>
      <c r="BF257" s="104"/>
      <c r="BG257" s="104"/>
      <c r="BH257" s="104"/>
      <c r="BI257" s="104"/>
      <c r="BJ257" s="104"/>
      <c r="BK257" s="104"/>
      <c r="BL257" s="104"/>
      <c r="BM257" s="104"/>
      <c r="BN257" s="104"/>
      <c r="BO257" s="104"/>
      <c r="BP257" s="104"/>
      <c r="BQ257" s="104"/>
      <c r="BR257" s="104"/>
      <c r="BS257" s="104"/>
      <c r="BT257" s="104"/>
      <c r="BU257" s="104"/>
      <c r="BV257" s="104"/>
      <c r="BW257" s="104"/>
      <c r="BX257" s="104"/>
      <c r="BY257" s="104"/>
      <c r="BZ257" s="104"/>
      <c r="CA257" s="104"/>
      <c r="CB257" s="104"/>
      <c r="CC257" s="104"/>
      <c r="CD257" s="104"/>
      <c r="CE257" s="104"/>
      <c r="CF257" s="104"/>
      <c r="CG257" s="104"/>
      <c r="CH257" s="104"/>
      <c r="CI257" s="104"/>
      <c r="CJ257" s="104"/>
      <c r="CK257" s="104"/>
      <c r="CL257" s="104"/>
      <c r="CM257" s="104"/>
      <c r="CN257" s="104"/>
      <c r="CO257" s="104"/>
      <c r="CP257" s="104"/>
      <c r="CQ257" s="104"/>
      <c r="CR257" s="104"/>
      <c r="CS257" s="104"/>
      <c r="CT257" s="104"/>
      <c r="CU257" s="104"/>
      <c r="CV257" s="104"/>
      <c r="CW257" s="104"/>
      <c r="CX257" s="104"/>
      <c r="CY257" s="104"/>
      <c r="CZ257" s="104"/>
      <c r="DA257" s="104"/>
      <c r="DB257" s="104"/>
      <c r="DC257" s="104"/>
      <c r="DD257" s="104"/>
      <c r="DE257" s="104"/>
      <c r="DF257" s="104"/>
      <c r="DG257" s="104"/>
      <c r="DH257" s="104"/>
      <c r="DI257" s="104"/>
      <c r="DJ257" s="104"/>
      <c r="DK257" s="104"/>
      <c r="DL257" s="104"/>
      <c r="DM257" s="104"/>
      <c r="DN257" s="104"/>
      <c r="DO257" s="104"/>
      <c r="DP257" s="104"/>
      <c r="DQ257" s="104"/>
      <c r="DR257" s="104"/>
      <c r="DS257" s="104"/>
      <c r="DT257" s="104"/>
      <c r="DU257" s="104"/>
      <c r="DV257" s="104"/>
      <c r="DW257" s="104"/>
      <c r="DX257" s="104"/>
      <c r="DY257" s="104"/>
      <c r="DZ257" s="104"/>
      <c r="EA257" s="104"/>
      <c r="EB257" s="104"/>
      <c r="EC257" s="104"/>
      <c r="ED257" s="104"/>
      <c r="EE257" s="104"/>
      <c r="EF257" s="104"/>
      <c r="EG257" s="104"/>
      <c r="EH257" s="104"/>
      <c r="EI257" s="104"/>
      <c r="EJ257" s="104"/>
      <c r="EK257" s="104"/>
      <c r="EL257" s="104"/>
      <c r="EM257" s="104"/>
      <c r="EN257" s="104"/>
    </row>
    <row r="258" spans="1:145" s="99" customFormat="1" ht="36" customHeight="1">
      <c r="B258" s="272"/>
      <c r="C258" s="786" t="s">
        <v>139</v>
      </c>
      <c r="D258" s="787"/>
      <c r="E258" s="787"/>
      <c r="F258" s="787"/>
      <c r="G258" s="787"/>
      <c r="H258" s="787"/>
      <c r="I258" s="787"/>
      <c r="J258" s="787"/>
      <c r="K258" s="787"/>
      <c r="L258" s="787"/>
      <c r="M258" s="787"/>
      <c r="N258" s="788"/>
      <c r="O258" s="232"/>
      <c r="P258" s="282"/>
      <c r="Q258" s="282"/>
      <c r="R258" s="282"/>
      <c r="S258" s="282"/>
      <c r="T258" s="282"/>
      <c r="U258" s="282"/>
      <c r="V258" s="282"/>
      <c r="W258" s="282"/>
      <c r="X258" s="282"/>
      <c r="Y258" s="282"/>
      <c r="Z258" s="282"/>
      <c r="AA258" s="282"/>
      <c r="AB258" s="106"/>
      <c r="AC258" s="106"/>
      <c r="AD258" s="106"/>
      <c r="AE258" s="106"/>
      <c r="AF258" s="106"/>
      <c r="AG258" s="106"/>
      <c r="AH258" s="106"/>
      <c r="AI258" s="106"/>
      <c r="AJ258" s="106"/>
      <c r="AK258" s="106"/>
      <c r="AL258" s="106"/>
      <c r="AM258" s="106"/>
      <c r="AN258" s="106"/>
      <c r="AO258" s="106"/>
      <c r="AP258" s="106"/>
      <c r="AQ258" s="106"/>
      <c r="AR258" s="106"/>
      <c r="AS258" s="106"/>
      <c r="AT258" s="106"/>
      <c r="AU258" s="106"/>
      <c r="AV258" s="106"/>
      <c r="AW258" s="106"/>
      <c r="AX258" s="106"/>
      <c r="AY258" s="106"/>
      <c r="AZ258" s="106"/>
      <c r="BA258" s="106"/>
      <c r="BB258" s="106"/>
      <c r="BC258" s="106"/>
      <c r="BD258" s="106"/>
      <c r="BE258" s="106"/>
      <c r="BF258" s="106"/>
      <c r="BG258" s="106"/>
      <c r="BH258" s="106"/>
      <c r="BI258" s="106"/>
      <c r="BJ258" s="106"/>
      <c r="BK258" s="106"/>
      <c r="BL258" s="106"/>
      <c r="BM258" s="106"/>
      <c r="BN258" s="106"/>
      <c r="BO258" s="106"/>
      <c r="BP258" s="106"/>
      <c r="BQ258" s="106"/>
      <c r="BR258" s="106"/>
      <c r="BS258" s="106"/>
      <c r="BT258" s="106"/>
      <c r="BU258" s="106"/>
      <c r="BV258" s="106"/>
      <c r="BW258" s="106"/>
      <c r="BX258" s="106"/>
      <c r="BY258" s="106"/>
      <c r="BZ258" s="106"/>
      <c r="CA258" s="106"/>
      <c r="CB258" s="106"/>
      <c r="CC258" s="106"/>
      <c r="CD258" s="106"/>
      <c r="CE258" s="106"/>
      <c r="CF258" s="106"/>
      <c r="CG258" s="106"/>
      <c r="CH258" s="106"/>
      <c r="CI258" s="106"/>
      <c r="CJ258" s="106"/>
      <c r="CK258" s="106"/>
      <c r="CL258" s="106"/>
      <c r="CM258" s="106"/>
      <c r="CN258" s="106"/>
      <c r="CO258" s="106"/>
      <c r="CP258" s="106"/>
      <c r="CQ258" s="106"/>
      <c r="CR258" s="106"/>
      <c r="CS258" s="106"/>
      <c r="CT258" s="106"/>
      <c r="CU258" s="106"/>
      <c r="CV258" s="106"/>
      <c r="CW258" s="106"/>
      <c r="CX258" s="106"/>
      <c r="CY258" s="106"/>
      <c r="CZ258" s="106"/>
      <c r="DA258" s="106"/>
      <c r="DB258" s="106"/>
      <c r="DC258" s="106"/>
      <c r="DD258" s="106"/>
      <c r="DE258" s="106"/>
      <c r="DF258" s="106"/>
      <c r="DG258" s="106"/>
      <c r="DH258" s="106"/>
      <c r="DI258" s="106"/>
      <c r="DJ258" s="106"/>
      <c r="DK258" s="106"/>
      <c r="DL258" s="106"/>
      <c r="DM258" s="106"/>
      <c r="DN258" s="106"/>
      <c r="DO258" s="106"/>
      <c r="DP258" s="106"/>
      <c r="DQ258" s="106"/>
      <c r="DR258" s="106"/>
      <c r="DS258" s="106"/>
      <c r="DT258" s="106"/>
      <c r="DU258" s="106"/>
      <c r="DV258" s="106"/>
      <c r="DW258" s="106"/>
      <c r="DX258" s="106"/>
      <c r="DY258" s="106"/>
      <c r="DZ258" s="106"/>
      <c r="EA258" s="106"/>
      <c r="EB258" s="106"/>
      <c r="EC258" s="106"/>
      <c r="ED258" s="106"/>
      <c r="EE258" s="106"/>
      <c r="EF258" s="106"/>
      <c r="EG258" s="106"/>
      <c r="EH258" s="106"/>
      <c r="EI258" s="106"/>
      <c r="EJ258" s="106"/>
      <c r="EK258" s="106"/>
      <c r="EL258" s="106"/>
      <c r="EM258" s="106"/>
      <c r="EN258" s="106"/>
    </row>
    <row r="259" spans="1:145" s="99" customFormat="1" ht="29.25" customHeight="1">
      <c r="B259" s="114"/>
      <c r="C259" s="786" t="s">
        <v>133</v>
      </c>
      <c r="D259" s="787"/>
      <c r="E259" s="787"/>
      <c r="F259" s="787"/>
      <c r="G259" s="787"/>
      <c r="H259" s="787"/>
      <c r="I259" s="787"/>
      <c r="J259" s="787"/>
      <c r="K259" s="787"/>
      <c r="L259" s="787"/>
      <c r="M259" s="787"/>
      <c r="N259" s="788"/>
      <c r="O259" s="232"/>
      <c r="P259" s="282"/>
      <c r="Q259" s="282"/>
      <c r="R259" s="282"/>
      <c r="S259" s="282"/>
      <c r="T259" s="282"/>
      <c r="U259" s="282"/>
      <c r="V259" s="282"/>
      <c r="W259" s="282"/>
      <c r="X259" s="282"/>
      <c r="Y259" s="282"/>
      <c r="Z259" s="282"/>
      <c r="AA259" s="282"/>
      <c r="AB259" s="106"/>
      <c r="AC259" s="106"/>
      <c r="AD259" s="106"/>
      <c r="AE259" s="106"/>
      <c r="AF259" s="106"/>
      <c r="AG259" s="106"/>
      <c r="AH259" s="106"/>
      <c r="AI259" s="106"/>
      <c r="AJ259" s="106"/>
      <c r="AK259" s="106"/>
      <c r="AL259" s="106"/>
      <c r="AM259" s="106"/>
      <c r="AN259" s="106"/>
      <c r="AO259" s="106"/>
      <c r="AP259" s="106"/>
      <c r="AQ259" s="106"/>
      <c r="AR259" s="106"/>
      <c r="AS259" s="106"/>
      <c r="AT259" s="106"/>
      <c r="AU259" s="106"/>
      <c r="AV259" s="106"/>
      <c r="AW259" s="106"/>
      <c r="AX259" s="106"/>
      <c r="AY259" s="106"/>
      <c r="AZ259" s="106"/>
      <c r="BA259" s="106"/>
      <c r="BB259" s="106"/>
      <c r="BC259" s="106"/>
      <c r="BD259" s="106"/>
      <c r="BE259" s="106"/>
      <c r="BF259" s="106"/>
      <c r="BG259" s="106"/>
      <c r="BH259" s="106"/>
      <c r="BI259" s="106"/>
      <c r="BJ259" s="106"/>
      <c r="BK259" s="106"/>
      <c r="BL259" s="106"/>
      <c r="BM259" s="106"/>
      <c r="BN259" s="106"/>
      <c r="BO259" s="106"/>
      <c r="BP259" s="106"/>
      <c r="BQ259" s="106"/>
      <c r="BR259" s="106"/>
      <c r="BS259" s="106"/>
      <c r="BT259" s="106"/>
      <c r="BU259" s="106"/>
      <c r="BV259" s="106"/>
      <c r="BW259" s="106"/>
      <c r="BX259" s="106"/>
      <c r="BY259" s="106"/>
      <c r="BZ259" s="106"/>
      <c r="CA259" s="106"/>
      <c r="CB259" s="106"/>
      <c r="CC259" s="106"/>
      <c r="CD259" s="106"/>
      <c r="CE259" s="106"/>
      <c r="CF259" s="106"/>
      <c r="CG259" s="106"/>
      <c r="CH259" s="106"/>
      <c r="CI259" s="106"/>
      <c r="CJ259" s="106"/>
      <c r="CK259" s="106"/>
      <c r="CL259" s="106"/>
      <c r="CM259" s="106"/>
      <c r="CN259" s="106"/>
      <c r="CO259" s="106"/>
      <c r="CP259" s="106"/>
      <c r="CQ259" s="106"/>
      <c r="CR259" s="106"/>
      <c r="CS259" s="106"/>
      <c r="CT259" s="106"/>
      <c r="CU259" s="106"/>
      <c r="CV259" s="106"/>
      <c r="CW259" s="106"/>
      <c r="CX259" s="106"/>
      <c r="CY259" s="106"/>
      <c r="CZ259" s="106"/>
      <c r="DA259" s="106"/>
      <c r="DB259" s="106"/>
      <c r="DC259" s="106"/>
      <c r="DD259" s="106"/>
      <c r="DE259" s="106"/>
      <c r="DF259" s="106"/>
      <c r="DG259" s="106"/>
      <c r="DH259" s="106"/>
      <c r="DI259" s="106"/>
      <c r="DJ259" s="106"/>
      <c r="DK259" s="106"/>
      <c r="DL259" s="106"/>
      <c r="DM259" s="106"/>
      <c r="DN259" s="106"/>
      <c r="DO259" s="106"/>
      <c r="DP259" s="106"/>
      <c r="DQ259" s="106"/>
      <c r="DR259" s="106"/>
      <c r="DS259" s="106"/>
      <c r="DT259" s="106"/>
      <c r="DU259" s="106"/>
      <c r="DV259" s="106"/>
      <c r="DW259" s="106"/>
      <c r="DX259" s="106"/>
      <c r="DY259" s="106"/>
      <c r="DZ259" s="106"/>
      <c r="EA259" s="106"/>
      <c r="EB259" s="106"/>
      <c r="EC259" s="106"/>
      <c r="ED259" s="106"/>
      <c r="EE259" s="106"/>
      <c r="EF259" s="106"/>
      <c r="EG259" s="106"/>
      <c r="EH259" s="106"/>
      <c r="EI259" s="106"/>
      <c r="EJ259" s="106"/>
      <c r="EK259" s="106"/>
      <c r="EL259" s="106"/>
      <c r="EM259" s="106"/>
      <c r="EN259" s="106"/>
    </row>
    <row r="260" spans="1:145" s="99" customFormat="1" ht="30" customHeight="1">
      <c r="B260" s="114"/>
      <c r="C260" s="786" t="s">
        <v>134</v>
      </c>
      <c r="D260" s="787"/>
      <c r="E260" s="787"/>
      <c r="F260" s="787"/>
      <c r="G260" s="787"/>
      <c r="H260" s="787"/>
      <c r="I260" s="787"/>
      <c r="J260" s="787"/>
      <c r="K260" s="787"/>
      <c r="L260" s="787"/>
      <c r="M260" s="787"/>
      <c r="N260" s="788"/>
      <c r="O260" s="232"/>
      <c r="P260" s="282"/>
      <c r="Q260" s="282"/>
      <c r="R260" s="282"/>
      <c r="S260" s="282"/>
      <c r="T260" s="282"/>
      <c r="U260" s="282"/>
      <c r="V260" s="282"/>
      <c r="W260" s="282"/>
      <c r="X260" s="282"/>
      <c r="Y260" s="282"/>
      <c r="Z260" s="282"/>
      <c r="AA260" s="282"/>
      <c r="AB260" s="106"/>
      <c r="AC260" s="106"/>
      <c r="AD260" s="106"/>
      <c r="AE260" s="106"/>
      <c r="AF260" s="106"/>
      <c r="AG260" s="106"/>
      <c r="AH260" s="106"/>
      <c r="AI260" s="106"/>
      <c r="AJ260" s="106"/>
      <c r="AK260" s="106"/>
      <c r="AL260" s="106"/>
      <c r="AM260" s="106"/>
      <c r="AN260" s="106"/>
      <c r="AO260" s="106"/>
      <c r="AP260" s="106"/>
      <c r="AQ260" s="106"/>
      <c r="AR260" s="106"/>
      <c r="AS260" s="106"/>
      <c r="AT260" s="106"/>
      <c r="AU260" s="106"/>
      <c r="AV260" s="106"/>
      <c r="AW260" s="106"/>
      <c r="AX260" s="106"/>
      <c r="AY260" s="106"/>
      <c r="AZ260" s="106"/>
      <c r="BA260" s="106"/>
      <c r="BB260" s="106"/>
      <c r="BC260" s="106"/>
      <c r="BD260" s="106"/>
      <c r="BE260" s="106"/>
      <c r="BF260" s="106"/>
      <c r="BG260" s="106"/>
      <c r="BH260" s="106"/>
      <c r="BI260" s="106"/>
      <c r="BJ260" s="106"/>
      <c r="BK260" s="106"/>
      <c r="BL260" s="106"/>
      <c r="BM260" s="106"/>
      <c r="BN260" s="106"/>
      <c r="BO260" s="106"/>
      <c r="BP260" s="106"/>
      <c r="BQ260" s="106"/>
      <c r="BR260" s="106"/>
      <c r="BS260" s="106"/>
      <c r="BT260" s="106"/>
      <c r="BU260" s="106"/>
      <c r="BV260" s="106"/>
      <c r="BW260" s="106"/>
      <c r="BX260" s="106"/>
      <c r="BY260" s="106"/>
      <c r="BZ260" s="106"/>
      <c r="CA260" s="106"/>
      <c r="CB260" s="106"/>
      <c r="CC260" s="106"/>
      <c r="CD260" s="106"/>
      <c r="CE260" s="106"/>
      <c r="CF260" s="106"/>
      <c r="CG260" s="106"/>
      <c r="CH260" s="106"/>
      <c r="CI260" s="106"/>
      <c r="CJ260" s="106"/>
      <c r="CK260" s="106"/>
      <c r="CL260" s="106"/>
      <c r="CM260" s="106"/>
      <c r="CN260" s="106"/>
      <c r="CO260" s="106"/>
      <c r="CP260" s="106"/>
      <c r="CQ260" s="106"/>
      <c r="CR260" s="106"/>
      <c r="CS260" s="106"/>
      <c r="CT260" s="106"/>
      <c r="CU260" s="106"/>
      <c r="CV260" s="106"/>
      <c r="CW260" s="106"/>
      <c r="CX260" s="106"/>
      <c r="CY260" s="106"/>
      <c r="CZ260" s="106"/>
      <c r="DA260" s="106"/>
      <c r="DB260" s="106"/>
      <c r="DC260" s="106"/>
      <c r="DD260" s="106"/>
      <c r="DE260" s="106"/>
      <c r="DF260" s="106"/>
      <c r="DG260" s="106"/>
      <c r="DH260" s="106"/>
      <c r="DI260" s="106"/>
      <c r="DJ260" s="106"/>
      <c r="DK260" s="106"/>
      <c r="DL260" s="106"/>
      <c r="DM260" s="106"/>
      <c r="DN260" s="106"/>
      <c r="DO260" s="106"/>
      <c r="DP260" s="106"/>
      <c r="DQ260" s="106"/>
      <c r="DR260" s="106"/>
      <c r="DS260" s="106"/>
      <c r="DT260" s="106"/>
      <c r="DU260" s="106"/>
      <c r="DV260" s="106"/>
      <c r="DW260" s="106"/>
      <c r="DX260" s="106"/>
      <c r="DY260" s="106"/>
      <c r="DZ260" s="106"/>
      <c r="EA260" s="106"/>
      <c r="EB260" s="106"/>
      <c r="EC260" s="106"/>
      <c r="ED260" s="106"/>
      <c r="EE260" s="106"/>
      <c r="EF260" s="106"/>
      <c r="EG260" s="106"/>
      <c r="EH260" s="106"/>
      <c r="EI260" s="106"/>
      <c r="EJ260" s="106"/>
      <c r="EK260" s="106"/>
      <c r="EL260" s="106"/>
      <c r="EM260" s="106"/>
      <c r="EN260" s="106"/>
    </row>
    <row r="261" spans="1:145" s="12" customFormat="1" ht="132" customHeight="1">
      <c r="A261" s="98"/>
      <c r="B261" s="31" t="s">
        <v>277</v>
      </c>
      <c r="C261" s="285" t="s">
        <v>517</v>
      </c>
      <c r="D261" s="8"/>
      <c r="E261" s="537">
        <v>36723800</v>
      </c>
      <c r="F261" s="537">
        <v>36723800</v>
      </c>
      <c r="G261" s="284">
        <f>(F261/E261)*100</f>
        <v>100</v>
      </c>
      <c r="H261" s="315">
        <v>1</v>
      </c>
      <c r="I261" s="9" t="s">
        <v>135</v>
      </c>
      <c r="J261" s="10" t="s">
        <v>137</v>
      </c>
      <c r="K261" s="563" t="s">
        <v>605</v>
      </c>
      <c r="L261" s="563">
        <v>3.47</v>
      </c>
      <c r="M261" s="115">
        <v>100</v>
      </c>
      <c r="N261" s="368">
        <v>1</v>
      </c>
      <c r="O261" s="232"/>
      <c r="P261" s="274"/>
      <c r="Q261" s="274"/>
      <c r="R261" s="274"/>
      <c r="S261" s="274"/>
      <c r="T261" s="274"/>
      <c r="U261" s="274"/>
      <c r="V261" s="274"/>
      <c r="W261" s="274"/>
      <c r="X261" s="274"/>
      <c r="Y261" s="274"/>
      <c r="Z261" s="274"/>
      <c r="AA261" s="274"/>
      <c r="AB261" s="107"/>
      <c r="AC261" s="107"/>
      <c r="AD261" s="107"/>
      <c r="AE261" s="107"/>
      <c r="AF261" s="107"/>
      <c r="AG261" s="107"/>
      <c r="AH261" s="107"/>
      <c r="AI261" s="107"/>
      <c r="AJ261" s="107"/>
      <c r="AK261" s="107"/>
      <c r="AL261" s="107"/>
      <c r="AM261" s="107"/>
      <c r="AN261" s="107"/>
      <c r="AO261" s="107"/>
      <c r="AP261" s="107"/>
      <c r="AQ261" s="107"/>
      <c r="AR261" s="107"/>
      <c r="AS261" s="107"/>
      <c r="AT261" s="107"/>
      <c r="AU261" s="107"/>
      <c r="AV261" s="107"/>
      <c r="AW261" s="107"/>
      <c r="AX261" s="107"/>
      <c r="AY261" s="107"/>
      <c r="AZ261" s="107"/>
      <c r="BA261" s="107"/>
      <c r="BB261" s="107"/>
      <c r="BC261" s="107"/>
      <c r="BD261" s="107"/>
      <c r="BE261" s="107"/>
      <c r="BF261" s="107"/>
      <c r="BG261" s="107"/>
      <c r="BH261" s="107"/>
      <c r="BI261" s="107"/>
      <c r="BJ261" s="107"/>
      <c r="BK261" s="107"/>
      <c r="BL261" s="107"/>
      <c r="BM261" s="107"/>
      <c r="BN261" s="107"/>
      <c r="BO261" s="107"/>
      <c r="BP261" s="107"/>
      <c r="BQ261" s="107"/>
      <c r="BR261" s="107"/>
      <c r="BS261" s="107"/>
      <c r="BT261" s="107"/>
      <c r="BU261" s="107"/>
      <c r="BV261" s="107"/>
      <c r="BW261" s="107"/>
      <c r="BX261" s="107"/>
      <c r="BY261" s="107"/>
      <c r="BZ261" s="107"/>
      <c r="CA261" s="107"/>
      <c r="CB261" s="107"/>
      <c r="CC261" s="107"/>
      <c r="CD261" s="107"/>
      <c r="CE261" s="107"/>
      <c r="CF261" s="107"/>
      <c r="CG261" s="107"/>
      <c r="CH261" s="107"/>
      <c r="CI261" s="107"/>
      <c r="CJ261" s="107"/>
      <c r="CK261" s="107"/>
      <c r="CL261" s="107"/>
      <c r="CM261" s="107"/>
      <c r="CN261" s="107"/>
      <c r="CO261" s="107"/>
      <c r="CP261" s="107"/>
      <c r="CQ261" s="107"/>
      <c r="CR261" s="107"/>
      <c r="CS261" s="107"/>
      <c r="CT261" s="107"/>
      <c r="CU261" s="107"/>
      <c r="CV261" s="107"/>
      <c r="CW261" s="107"/>
      <c r="CX261" s="107"/>
      <c r="CY261" s="107"/>
      <c r="CZ261" s="107"/>
      <c r="DA261" s="107"/>
      <c r="DB261" s="107"/>
      <c r="DC261" s="107"/>
      <c r="DD261" s="107"/>
      <c r="DE261" s="107"/>
      <c r="DF261" s="107"/>
      <c r="DG261" s="107"/>
      <c r="DH261" s="107"/>
      <c r="DI261" s="107"/>
      <c r="DJ261" s="107"/>
      <c r="DK261" s="107"/>
      <c r="DL261" s="107"/>
      <c r="DM261" s="107"/>
      <c r="DN261" s="107"/>
      <c r="DO261" s="107"/>
      <c r="DP261" s="107"/>
      <c r="DQ261" s="107"/>
      <c r="DR261" s="107"/>
      <c r="DS261" s="107"/>
      <c r="DT261" s="107"/>
      <c r="DU261" s="107"/>
      <c r="DV261" s="107"/>
      <c r="DW261" s="107"/>
      <c r="DX261" s="107"/>
      <c r="DY261" s="107"/>
      <c r="DZ261" s="107"/>
      <c r="EA261" s="107"/>
      <c r="EB261" s="107"/>
      <c r="EC261" s="107"/>
      <c r="ED261" s="107"/>
      <c r="EE261" s="107"/>
      <c r="EF261" s="107"/>
      <c r="EG261" s="107"/>
      <c r="EH261" s="107"/>
      <c r="EI261" s="107"/>
      <c r="EJ261" s="107"/>
      <c r="EK261" s="107"/>
      <c r="EL261" s="107"/>
      <c r="EM261" s="107"/>
      <c r="EN261" s="107"/>
    </row>
    <row r="262" spans="1:145" s="12" customFormat="1" ht="166.5" customHeight="1">
      <c r="A262" s="98"/>
      <c r="B262" s="31" t="s">
        <v>278</v>
      </c>
      <c r="C262" s="285" t="s">
        <v>518</v>
      </c>
      <c r="D262" s="8"/>
      <c r="E262" s="537">
        <v>17148800</v>
      </c>
      <c r="F262" s="537">
        <v>17148800</v>
      </c>
      <c r="G262" s="340">
        <f>(F262/E262)*100</f>
        <v>100</v>
      </c>
      <c r="H262" s="315">
        <v>1</v>
      </c>
      <c r="I262" s="9" t="s">
        <v>136</v>
      </c>
      <c r="J262" s="10" t="s">
        <v>138</v>
      </c>
      <c r="K262" s="220" t="s">
        <v>605</v>
      </c>
      <c r="L262" s="220">
        <v>3.47</v>
      </c>
      <c r="M262" s="115">
        <v>100</v>
      </c>
      <c r="N262" s="368">
        <v>1</v>
      </c>
      <c r="O262" s="232"/>
      <c r="P262" s="274"/>
      <c r="Q262" s="274"/>
      <c r="R262" s="274"/>
      <c r="S262" s="274"/>
      <c r="T262" s="274"/>
      <c r="U262" s="274"/>
      <c r="V262" s="274"/>
      <c r="W262" s="274"/>
      <c r="X262" s="274"/>
      <c r="Y262" s="274"/>
      <c r="Z262" s="274"/>
      <c r="AA262" s="274"/>
      <c r="AB262" s="107"/>
      <c r="AC262" s="107"/>
      <c r="AD262" s="107"/>
      <c r="AE262" s="107"/>
      <c r="AF262" s="107"/>
      <c r="AG262" s="107"/>
      <c r="AH262" s="107"/>
      <c r="AI262" s="107"/>
      <c r="AJ262" s="107"/>
      <c r="AK262" s="107"/>
      <c r="AL262" s="107"/>
      <c r="AM262" s="107"/>
      <c r="AN262" s="107"/>
      <c r="AO262" s="107"/>
      <c r="AP262" s="107"/>
      <c r="AQ262" s="107"/>
      <c r="AR262" s="107"/>
      <c r="AS262" s="107"/>
      <c r="AT262" s="107"/>
      <c r="AU262" s="107"/>
      <c r="AV262" s="107"/>
      <c r="AW262" s="107"/>
      <c r="AX262" s="107"/>
      <c r="AY262" s="107"/>
      <c r="AZ262" s="107"/>
      <c r="BA262" s="107"/>
      <c r="BB262" s="107"/>
      <c r="BC262" s="107"/>
      <c r="BD262" s="107"/>
      <c r="BE262" s="107"/>
      <c r="BF262" s="107"/>
      <c r="BG262" s="107"/>
      <c r="BH262" s="107"/>
      <c r="BI262" s="107"/>
      <c r="BJ262" s="107"/>
      <c r="BK262" s="107"/>
      <c r="BL262" s="107"/>
      <c r="BM262" s="107"/>
      <c r="BN262" s="107"/>
      <c r="BO262" s="107"/>
      <c r="BP262" s="107"/>
      <c r="BQ262" s="107"/>
      <c r="BR262" s="107"/>
      <c r="BS262" s="107"/>
      <c r="BT262" s="107"/>
      <c r="BU262" s="107"/>
      <c r="BV262" s="107"/>
      <c r="BW262" s="107"/>
      <c r="BX262" s="107"/>
      <c r="BY262" s="107"/>
      <c r="BZ262" s="107"/>
      <c r="CA262" s="107"/>
      <c r="CB262" s="107"/>
      <c r="CC262" s="107"/>
      <c r="CD262" s="107"/>
      <c r="CE262" s="107"/>
      <c r="CF262" s="107"/>
      <c r="CG262" s="107"/>
      <c r="CH262" s="107"/>
      <c r="CI262" s="107"/>
      <c r="CJ262" s="107"/>
      <c r="CK262" s="107"/>
      <c r="CL262" s="107"/>
      <c r="CM262" s="107"/>
      <c r="CN262" s="107"/>
      <c r="CO262" s="107"/>
      <c r="CP262" s="107"/>
      <c r="CQ262" s="107"/>
      <c r="CR262" s="107"/>
      <c r="CS262" s="107"/>
      <c r="CT262" s="107"/>
      <c r="CU262" s="107"/>
      <c r="CV262" s="107"/>
      <c r="CW262" s="107"/>
      <c r="CX262" s="107"/>
      <c r="CY262" s="107"/>
      <c r="CZ262" s="107"/>
      <c r="DA262" s="107"/>
      <c r="DB262" s="107"/>
      <c r="DC262" s="107"/>
      <c r="DD262" s="107"/>
      <c r="DE262" s="107"/>
      <c r="DF262" s="107"/>
      <c r="DG262" s="107"/>
      <c r="DH262" s="107"/>
      <c r="DI262" s="107"/>
      <c r="DJ262" s="107"/>
      <c r="DK262" s="107"/>
      <c r="DL262" s="107"/>
      <c r="DM262" s="107"/>
      <c r="DN262" s="107"/>
      <c r="DO262" s="107"/>
      <c r="DP262" s="107"/>
      <c r="DQ262" s="107"/>
      <c r="DR262" s="107"/>
      <c r="DS262" s="107"/>
      <c r="DT262" s="107"/>
      <c r="DU262" s="107"/>
      <c r="DV262" s="107"/>
      <c r="DW262" s="107"/>
      <c r="DX262" s="107"/>
      <c r="DY262" s="107"/>
      <c r="DZ262" s="107"/>
      <c r="EA262" s="107"/>
      <c r="EB262" s="107"/>
      <c r="EC262" s="107"/>
      <c r="ED262" s="107"/>
      <c r="EE262" s="107"/>
      <c r="EF262" s="107"/>
      <c r="EG262" s="107"/>
      <c r="EH262" s="107"/>
      <c r="EI262" s="107"/>
      <c r="EJ262" s="107"/>
      <c r="EK262" s="107"/>
      <c r="EL262" s="107"/>
      <c r="EM262" s="107"/>
      <c r="EN262" s="107"/>
    </row>
    <row r="263" spans="1:145" s="12" customFormat="1" ht="123" customHeight="1">
      <c r="A263" s="98"/>
      <c r="B263" s="31" t="s">
        <v>279</v>
      </c>
      <c r="C263" s="285" t="s">
        <v>519</v>
      </c>
      <c r="D263" s="8"/>
      <c r="E263" s="537">
        <v>37851670.439999998</v>
      </c>
      <c r="F263" s="537">
        <v>37851670.439999998</v>
      </c>
      <c r="G263" s="340">
        <f>(F263/E263)*100</f>
        <v>100</v>
      </c>
      <c r="H263" s="315">
        <v>1</v>
      </c>
      <c r="I263" s="138" t="s">
        <v>607</v>
      </c>
      <c r="J263" s="10" t="s">
        <v>10</v>
      </c>
      <c r="K263" s="220" t="s">
        <v>606</v>
      </c>
      <c r="L263" s="220">
        <v>92.8</v>
      </c>
      <c r="M263" s="115">
        <v>100</v>
      </c>
      <c r="N263" s="368">
        <f t="shared" ref="N263" si="40">M263/100</f>
        <v>1</v>
      </c>
      <c r="O263" s="232"/>
      <c r="P263" s="274"/>
      <c r="Q263" s="274"/>
      <c r="R263" s="274"/>
      <c r="S263" s="274"/>
      <c r="T263" s="274"/>
      <c r="U263" s="274"/>
      <c r="V263" s="274"/>
      <c r="W263" s="274"/>
      <c r="X263" s="274"/>
      <c r="Y263" s="274"/>
      <c r="Z263" s="274"/>
      <c r="AA263" s="274"/>
      <c r="AB263" s="107"/>
      <c r="AC263" s="107"/>
      <c r="AD263" s="107"/>
      <c r="AE263" s="107"/>
      <c r="AF263" s="107"/>
      <c r="AG263" s="107"/>
      <c r="AH263" s="107"/>
      <c r="AI263" s="107"/>
      <c r="AJ263" s="107"/>
      <c r="AK263" s="107"/>
      <c r="AL263" s="107"/>
      <c r="AM263" s="107"/>
      <c r="AN263" s="107"/>
      <c r="AO263" s="107"/>
      <c r="AP263" s="107"/>
      <c r="AQ263" s="107"/>
      <c r="AR263" s="107"/>
      <c r="AS263" s="107"/>
      <c r="AT263" s="107"/>
      <c r="AU263" s="107"/>
      <c r="AV263" s="107"/>
      <c r="AW263" s="107"/>
      <c r="AX263" s="107"/>
      <c r="AY263" s="107"/>
      <c r="AZ263" s="107"/>
      <c r="BA263" s="107"/>
      <c r="BB263" s="107"/>
      <c r="BC263" s="107"/>
      <c r="BD263" s="107"/>
      <c r="BE263" s="107"/>
      <c r="BF263" s="107"/>
      <c r="BG263" s="107"/>
      <c r="BH263" s="107"/>
      <c r="BI263" s="107"/>
      <c r="BJ263" s="107"/>
      <c r="BK263" s="107"/>
      <c r="BL263" s="107"/>
      <c r="BM263" s="107"/>
      <c r="BN263" s="107"/>
      <c r="BO263" s="107"/>
      <c r="BP263" s="107"/>
      <c r="BQ263" s="107"/>
      <c r="BR263" s="107"/>
      <c r="BS263" s="107"/>
      <c r="BT263" s="107"/>
      <c r="BU263" s="107"/>
      <c r="BV263" s="107"/>
      <c r="BW263" s="107"/>
      <c r="BX263" s="107"/>
      <c r="BY263" s="107"/>
      <c r="BZ263" s="107"/>
      <c r="CA263" s="107"/>
      <c r="CB263" s="107"/>
      <c r="CC263" s="107"/>
      <c r="CD263" s="107"/>
      <c r="CE263" s="107"/>
      <c r="CF263" s="107"/>
      <c r="CG263" s="107"/>
      <c r="CH263" s="107"/>
      <c r="CI263" s="107"/>
      <c r="CJ263" s="107"/>
      <c r="CK263" s="107"/>
      <c r="CL263" s="107"/>
      <c r="CM263" s="107"/>
      <c r="CN263" s="107"/>
      <c r="CO263" s="107"/>
      <c r="CP263" s="107"/>
      <c r="CQ263" s="107"/>
      <c r="CR263" s="107"/>
      <c r="CS263" s="107"/>
      <c r="CT263" s="107"/>
      <c r="CU263" s="107"/>
      <c r="CV263" s="107"/>
      <c r="CW263" s="107"/>
      <c r="CX263" s="107"/>
      <c r="CY263" s="107"/>
      <c r="CZ263" s="107"/>
      <c r="DA263" s="107"/>
      <c r="DB263" s="107"/>
      <c r="DC263" s="107"/>
      <c r="DD263" s="107"/>
      <c r="DE263" s="107"/>
      <c r="DF263" s="107"/>
      <c r="DG263" s="107"/>
      <c r="DH263" s="107"/>
      <c r="DI263" s="107"/>
      <c r="DJ263" s="107"/>
      <c r="DK263" s="107"/>
      <c r="DL263" s="107"/>
      <c r="DM263" s="107"/>
      <c r="DN263" s="107"/>
      <c r="DO263" s="107"/>
      <c r="DP263" s="107"/>
      <c r="DQ263" s="107"/>
      <c r="DR263" s="107"/>
      <c r="DS263" s="107"/>
      <c r="DT263" s="107"/>
      <c r="DU263" s="107"/>
      <c r="DV263" s="107"/>
      <c r="DW263" s="107"/>
      <c r="DX263" s="107"/>
      <c r="DY263" s="107"/>
      <c r="DZ263" s="107"/>
      <c r="EA263" s="107"/>
      <c r="EB263" s="107"/>
      <c r="EC263" s="107"/>
      <c r="ED263" s="107"/>
      <c r="EE263" s="107"/>
      <c r="EF263" s="107"/>
      <c r="EG263" s="107"/>
      <c r="EH263" s="107"/>
      <c r="EI263" s="107"/>
      <c r="EJ263" s="107"/>
      <c r="EK263" s="107"/>
      <c r="EL263" s="107"/>
      <c r="EM263" s="107"/>
      <c r="EN263" s="107"/>
    </row>
    <row r="264" spans="1:145" s="62" customFormat="1" ht="28.5" customHeight="1">
      <c r="A264" s="98"/>
      <c r="B264" s="63"/>
      <c r="C264" s="59" t="s">
        <v>13</v>
      </c>
      <c r="D264" s="63"/>
      <c r="E264" s="422">
        <f>SUM(E261:E263)</f>
        <v>91724270.439999998</v>
      </c>
      <c r="F264" s="422">
        <f>SUM(F261:F263)</f>
        <v>91724270.439999998</v>
      </c>
      <c r="G264" s="375">
        <f>F264/E264*100</f>
        <v>100</v>
      </c>
      <c r="H264" s="351">
        <f>G264/100</f>
        <v>1</v>
      </c>
      <c r="I264" s="65"/>
      <c r="J264" s="65"/>
      <c r="K264" s="210"/>
      <c r="L264" s="210"/>
      <c r="M264" s="423">
        <f>SUM(M261:M263)/3</f>
        <v>100</v>
      </c>
      <c r="N264" s="200">
        <f>M264/100</f>
        <v>1</v>
      </c>
      <c r="O264" s="232"/>
      <c r="P264" s="274"/>
      <c r="Q264" s="274"/>
      <c r="R264" s="274"/>
      <c r="S264" s="274"/>
      <c r="T264" s="274"/>
      <c r="U264" s="274"/>
      <c r="V264" s="274"/>
      <c r="W264" s="274"/>
      <c r="X264" s="274"/>
      <c r="Y264" s="274"/>
      <c r="Z264" s="274"/>
      <c r="AA264" s="274"/>
      <c r="AB264" s="107"/>
      <c r="AC264" s="107"/>
      <c r="AD264" s="107"/>
      <c r="AE264" s="107"/>
      <c r="AF264" s="107"/>
      <c r="AG264" s="107"/>
      <c r="AH264" s="107"/>
      <c r="AI264" s="107"/>
      <c r="AJ264" s="107"/>
      <c r="AK264" s="107"/>
      <c r="AL264" s="107"/>
      <c r="AM264" s="107"/>
      <c r="AN264" s="107"/>
      <c r="AO264" s="107"/>
      <c r="AP264" s="107"/>
      <c r="AQ264" s="107"/>
      <c r="AR264" s="107"/>
      <c r="AS264" s="107"/>
      <c r="AT264" s="107"/>
      <c r="AU264" s="107"/>
      <c r="AV264" s="107"/>
      <c r="AW264" s="107"/>
      <c r="AX264" s="107"/>
      <c r="AY264" s="107"/>
      <c r="AZ264" s="107"/>
      <c r="BA264" s="107"/>
      <c r="BB264" s="107"/>
      <c r="BC264" s="107"/>
      <c r="BD264" s="107"/>
      <c r="BE264" s="107"/>
      <c r="BF264" s="107"/>
      <c r="BG264" s="107"/>
      <c r="BH264" s="107"/>
      <c r="BI264" s="107"/>
      <c r="BJ264" s="107"/>
      <c r="BK264" s="107"/>
      <c r="BL264" s="107"/>
      <c r="BM264" s="107"/>
      <c r="BN264" s="107"/>
      <c r="BO264" s="107"/>
      <c r="BP264" s="107"/>
      <c r="BQ264" s="107"/>
      <c r="BR264" s="107"/>
      <c r="BS264" s="107"/>
      <c r="BT264" s="107"/>
      <c r="BU264" s="107"/>
      <c r="BV264" s="107"/>
      <c r="BW264" s="107"/>
      <c r="BX264" s="107"/>
      <c r="BY264" s="107"/>
      <c r="BZ264" s="107"/>
      <c r="CA264" s="107"/>
      <c r="CB264" s="107"/>
      <c r="CC264" s="107"/>
      <c r="CD264" s="107"/>
      <c r="CE264" s="107"/>
      <c r="CF264" s="107"/>
      <c r="CG264" s="107"/>
      <c r="CH264" s="107"/>
      <c r="CI264" s="107"/>
      <c r="CJ264" s="107"/>
      <c r="CK264" s="107"/>
      <c r="CL264" s="107"/>
      <c r="CM264" s="107"/>
      <c r="CN264" s="107"/>
      <c r="CO264" s="107"/>
      <c r="CP264" s="107"/>
      <c r="CQ264" s="107"/>
      <c r="CR264" s="107"/>
      <c r="CS264" s="107"/>
      <c r="CT264" s="107"/>
      <c r="CU264" s="107"/>
      <c r="CV264" s="107"/>
      <c r="CW264" s="107"/>
      <c r="CX264" s="107"/>
      <c r="CY264" s="107"/>
      <c r="CZ264" s="107"/>
      <c r="DA264" s="107"/>
      <c r="DB264" s="107"/>
      <c r="DC264" s="107"/>
      <c r="DD264" s="107"/>
      <c r="DE264" s="107"/>
      <c r="DF264" s="107"/>
      <c r="DG264" s="107"/>
      <c r="DH264" s="107"/>
      <c r="DI264" s="107"/>
      <c r="DJ264" s="107"/>
      <c r="DK264" s="107"/>
      <c r="DL264" s="107"/>
      <c r="DM264" s="107"/>
      <c r="DN264" s="107"/>
      <c r="DO264" s="107"/>
      <c r="DP264" s="107"/>
      <c r="DQ264" s="107"/>
      <c r="DR264" s="107"/>
      <c r="DS264" s="107"/>
      <c r="DT264" s="107"/>
      <c r="DU264" s="107"/>
      <c r="DV264" s="107"/>
      <c r="DW264" s="107"/>
      <c r="DX264" s="107"/>
      <c r="DY264" s="107"/>
      <c r="DZ264" s="107"/>
      <c r="EA264" s="107"/>
      <c r="EB264" s="107"/>
      <c r="EC264" s="107"/>
      <c r="ED264" s="107"/>
      <c r="EE264" s="107"/>
      <c r="EF264" s="107"/>
      <c r="EG264" s="107"/>
      <c r="EH264" s="107"/>
      <c r="EI264" s="107"/>
      <c r="EJ264" s="107"/>
      <c r="EK264" s="107"/>
      <c r="EL264" s="107"/>
      <c r="EM264" s="107"/>
      <c r="EN264" s="107"/>
    </row>
    <row r="265" spans="1:145" s="81" customFormat="1" ht="33.75" customHeight="1">
      <c r="A265" s="98"/>
      <c r="B265" s="198" t="s">
        <v>280</v>
      </c>
      <c r="C265" s="774" t="s">
        <v>141</v>
      </c>
      <c r="D265" s="775"/>
      <c r="E265" s="775"/>
      <c r="F265" s="775"/>
      <c r="G265" s="775"/>
      <c r="H265" s="775"/>
      <c r="I265" s="775"/>
      <c r="J265" s="775"/>
      <c r="K265" s="775"/>
      <c r="L265" s="775"/>
      <c r="M265" s="775"/>
      <c r="N265" s="776"/>
      <c r="O265" s="232"/>
      <c r="P265" s="274"/>
      <c r="Q265" s="274"/>
      <c r="R265" s="274"/>
      <c r="S265" s="274"/>
      <c r="T265" s="274"/>
      <c r="U265" s="274"/>
      <c r="V265" s="274"/>
      <c r="W265" s="274"/>
      <c r="X265" s="274"/>
      <c r="Y265" s="274"/>
      <c r="Z265" s="274"/>
      <c r="AA265" s="274"/>
      <c r="AB265" s="107"/>
      <c r="AC265" s="107"/>
      <c r="AD265" s="107"/>
      <c r="AE265" s="107"/>
      <c r="AF265" s="107"/>
      <c r="AG265" s="107"/>
      <c r="AH265" s="107"/>
      <c r="AI265" s="107"/>
      <c r="AJ265" s="107"/>
      <c r="AK265" s="107"/>
      <c r="AL265" s="107"/>
      <c r="AM265" s="107"/>
      <c r="AN265" s="107"/>
      <c r="AO265" s="107"/>
      <c r="AP265" s="107"/>
      <c r="AQ265" s="107"/>
      <c r="AR265" s="107"/>
      <c r="AS265" s="107"/>
      <c r="AT265" s="107"/>
      <c r="AU265" s="107"/>
      <c r="AV265" s="107"/>
      <c r="AW265" s="107"/>
      <c r="AX265" s="107"/>
      <c r="AY265" s="107"/>
      <c r="AZ265" s="107"/>
      <c r="BA265" s="107"/>
      <c r="BB265" s="107"/>
      <c r="BC265" s="107"/>
      <c r="BD265" s="107"/>
      <c r="BE265" s="107"/>
      <c r="BF265" s="107"/>
      <c r="BG265" s="107"/>
      <c r="BH265" s="107"/>
      <c r="BI265" s="107"/>
      <c r="BJ265" s="107"/>
      <c r="BK265" s="107"/>
      <c r="BL265" s="107"/>
      <c r="BM265" s="107"/>
      <c r="BN265" s="107"/>
      <c r="BO265" s="107"/>
      <c r="BP265" s="107"/>
      <c r="BQ265" s="107"/>
      <c r="BR265" s="107"/>
      <c r="BS265" s="107"/>
      <c r="BT265" s="107"/>
      <c r="BU265" s="107"/>
      <c r="BV265" s="107"/>
      <c r="BW265" s="107"/>
      <c r="BX265" s="107"/>
      <c r="BY265" s="107"/>
      <c r="BZ265" s="107"/>
      <c r="CA265" s="107"/>
      <c r="CB265" s="107"/>
      <c r="CC265" s="107"/>
      <c r="CD265" s="107"/>
      <c r="CE265" s="107"/>
      <c r="CF265" s="107"/>
      <c r="CG265" s="107"/>
      <c r="CH265" s="107"/>
      <c r="CI265" s="107"/>
      <c r="CJ265" s="107"/>
      <c r="CK265" s="107"/>
      <c r="CL265" s="107"/>
      <c r="CM265" s="107"/>
      <c r="CN265" s="107"/>
      <c r="CO265" s="107"/>
      <c r="CP265" s="107"/>
      <c r="CQ265" s="107"/>
      <c r="CR265" s="107"/>
      <c r="CS265" s="107"/>
      <c r="CT265" s="107"/>
      <c r="CU265" s="107"/>
      <c r="CV265" s="107"/>
      <c r="CW265" s="107"/>
      <c r="CX265" s="107"/>
      <c r="CY265" s="107"/>
      <c r="CZ265" s="107"/>
      <c r="DA265" s="107"/>
      <c r="DB265" s="107"/>
      <c r="DC265" s="107"/>
      <c r="DD265" s="107"/>
      <c r="DE265" s="107"/>
      <c r="DF265" s="107"/>
      <c r="DG265" s="107"/>
      <c r="DH265" s="107"/>
      <c r="DI265" s="107"/>
      <c r="DJ265" s="107"/>
      <c r="DK265" s="107"/>
      <c r="DL265" s="107"/>
      <c r="DM265" s="107"/>
      <c r="DN265" s="107"/>
      <c r="DO265" s="107"/>
      <c r="DP265" s="107"/>
      <c r="DQ265" s="107"/>
      <c r="DR265" s="107"/>
      <c r="DS265" s="107"/>
      <c r="DT265" s="107"/>
      <c r="DU265" s="107"/>
      <c r="DV265" s="107"/>
      <c r="DW265" s="107"/>
      <c r="DX265" s="107"/>
      <c r="DY265" s="107"/>
      <c r="DZ265" s="107"/>
      <c r="EA265" s="107"/>
      <c r="EB265" s="107"/>
      <c r="EC265" s="107"/>
      <c r="ED265" s="107"/>
      <c r="EE265" s="107"/>
      <c r="EF265" s="107"/>
      <c r="EG265" s="107"/>
      <c r="EH265" s="107"/>
      <c r="EI265" s="107"/>
      <c r="EJ265" s="107"/>
      <c r="EK265" s="107"/>
      <c r="EL265" s="107"/>
      <c r="EM265" s="107"/>
      <c r="EN265" s="107"/>
    </row>
    <row r="266" spans="1:145" s="12" customFormat="1" ht="25.5" customHeight="1">
      <c r="A266" s="98"/>
      <c r="B266" s="31"/>
      <c r="C266" s="749" t="s">
        <v>142</v>
      </c>
      <c r="D266" s="762"/>
      <c r="E266" s="762"/>
      <c r="F266" s="762"/>
      <c r="G266" s="762"/>
      <c r="H266" s="762"/>
      <c r="I266" s="762"/>
      <c r="J266" s="762"/>
      <c r="K266" s="762"/>
      <c r="L266" s="762"/>
      <c r="M266" s="762"/>
      <c r="N266" s="763"/>
      <c r="O266" s="232"/>
      <c r="P266" s="274"/>
      <c r="Q266" s="274"/>
      <c r="R266" s="274"/>
      <c r="S266" s="274"/>
      <c r="T266" s="274"/>
      <c r="U266" s="274"/>
      <c r="V266" s="274"/>
      <c r="W266" s="274"/>
      <c r="X266" s="274"/>
      <c r="Y266" s="274"/>
      <c r="Z266" s="274"/>
      <c r="AA266" s="274"/>
      <c r="AB266" s="107"/>
      <c r="AC266" s="107"/>
      <c r="AD266" s="107"/>
      <c r="AE266" s="107"/>
      <c r="AF266" s="107"/>
      <c r="AG266" s="107"/>
      <c r="AH266" s="107"/>
      <c r="AI266" s="107"/>
      <c r="AJ266" s="107"/>
      <c r="AK266" s="107"/>
      <c r="AL266" s="107"/>
      <c r="AM266" s="107"/>
      <c r="AN266" s="107"/>
      <c r="AO266" s="107"/>
      <c r="AP266" s="107"/>
      <c r="AQ266" s="107"/>
      <c r="AR266" s="107"/>
      <c r="AS266" s="107"/>
      <c r="AT266" s="107"/>
      <c r="AU266" s="107"/>
      <c r="AV266" s="107"/>
      <c r="AW266" s="107"/>
      <c r="AX266" s="107"/>
      <c r="AY266" s="107"/>
      <c r="AZ266" s="107"/>
      <c r="BA266" s="107"/>
      <c r="BB266" s="107"/>
      <c r="BC266" s="107"/>
      <c r="BD266" s="107"/>
      <c r="BE266" s="107"/>
      <c r="BF266" s="107"/>
      <c r="BG266" s="107"/>
      <c r="BH266" s="107"/>
      <c r="BI266" s="107"/>
      <c r="BJ266" s="107"/>
      <c r="BK266" s="107"/>
      <c r="BL266" s="107"/>
      <c r="BM266" s="107"/>
      <c r="BN266" s="107"/>
      <c r="BO266" s="107"/>
      <c r="BP266" s="107"/>
      <c r="BQ266" s="107"/>
      <c r="BR266" s="107"/>
      <c r="BS266" s="107"/>
      <c r="BT266" s="107"/>
      <c r="BU266" s="107"/>
      <c r="BV266" s="107"/>
      <c r="BW266" s="107"/>
      <c r="BX266" s="107"/>
      <c r="BY266" s="107"/>
      <c r="BZ266" s="107"/>
      <c r="CA266" s="107"/>
      <c r="CB266" s="107"/>
      <c r="CC266" s="107"/>
      <c r="CD266" s="107"/>
      <c r="CE266" s="107"/>
      <c r="CF266" s="107"/>
      <c r="CG266" s="107"/>
      <c r="CH266" s="107"/>
      <c r="CI266" s="107"/>
      <c r="CJ266" s="107"/>
      <c r="CK266" s="107"/>
      <c r="CL266" s="107"/>
      <c r="CM266" s="107"/>
      <c r="CN266" s="107"/>
      <c r="CO266" s="107"/>
      <c r="CP266" s="107"/>
      <c r="CQ266" s="107"/>
      <c r="CR266" s="107"/>
      <c r="CS266" s="107"/>
      <c r="CT266" s="107"/>
      <c r="CU266" s="107"/>
      <c r="CV266" s="107"/>
      <c r="CW266" s="107"/>
      <c r="CX266" s="107"/>
      <c r="CY266" s="107"/>
      <c r="CZ266" s="107"/>
      <c r="DA266" s="107"/>
      <c r="DB266" s="107"/>
      <c r="DC266" s="107"/>
      <c r="DD266" s="107"/>
      <c r="DE266" s="107"/>
      <c r="DF266" s="107"/>
      <c r="DG266" s="107"/>
      <c r="DH266" s="107"/>
      <c r="DI266" s="107"/>
      <c r="DJ266" s="107"/>
      <c r="DK266" s="107"/>
      <c r="DL266" s="107"/>
      <c r="DM266" s="107"/>
      <c r="DN266" s="107"/>
      <c r="DO266" s="107"/>
      <c r="DP266" s="107"/>
      <c r="DQ266" s="107"/>
      <c r="DR266" s="107"/>
      <c r="DS266" s="107"/>
      <c r="DT266" s="107"/>
      <c r="DU266" s="107"/>
      <c r="DV266" s="107"/>
      <c r="DW266" s="107"/>
      <c r="DX266" s="107"/>
      <c r="DY266" s="107"/>
      <c r="DZ266" s="107"/>
      <c r="EA266" s="107"/>
      <c r="EB266" s="107"/>
      <c r="EC266" s="107"/>
      <c r="ED266" s="107"/>
      <c r="EE266" s="107"/>
      <c r="EF266" s="107"/>
      <c r="EG266" s="107"/>
      <c r="EH266" s="107"/>
      <c r="EI266" s="107"/>
      <c r="EJ266" s="107"/>
      <c r="EK266" s="107"/>
      <c r="EL266" s="107"/>
      <c r="EM266" s="107"/>
      <c r="EN266" s="107"/>
    </row>
    <row r="267" spans="1:145" s="69" customFormat="1" ht="29.25" customHeight="1">
      <c r="A267" s="623"/>
      <c r="B267" s="68"/>
      <c r="C267" s="749" t="s">
        <v>143</v>
      </c>
      <c r="D267" s="750"/>
      <c r="E267" s="750"/>
      <c r="F267" s="750"/>
      <c r="G267" s="750"/>
      <c r="H267" s="750"/>
      <c r="I267" s="750"/>
      <c r="J267" s="750"/>
      <c r="K267" s="750"/>
      <c r="L267" s="750"/>
      <c r="M267" s="750"/>
      <c r="N267" s="751"/>
      <c r="O267" s="236"/>
      <c r="P267" s="305"/>
      <c r="Q267" s="305"/>
      <c r="R267" s="305"/>
      <c r="S267" s="305"/>
      <c r="T267" s="305"/>
      <c r="U267" s="305"/>
      <c r="V267" s="305"/>
      <c r="W267" s="305"/>
      <c r="X267" s="305"/>
      <c r="Y267" s="305"/>
      <c r="Z267" s="305"/>
      <c r="AA267" s="305"/>
      <c r="AB267" s="188"/>
      <c r="AC267" s="188"/>
      <c r="AD267" s="188"/>
      <c r="AE267" s="188"/>
      <c r="AF267" s="188"/>
      <c r="AG267" s="188"/>
      <c r="AH267" s="188"/>
      <c r="AI267" s="188"/>
      <c r="AJ267" s="188"/>
      <c r="AK267" s="188"/>
      <c r="AL267" s="188"/>
      <c r="AM267" s="188"/>
      <c r="AN267" s="188"/>
      <c r="AO267" s="188"/>
      <c r="AP267" s="188"/>
      <c r="AQ267" s="188"/>
      <c r="AR267" s="188"/>
      <c r="AS267" s="188"/>
      <c r="AT267" s="188"/>
      <c r="AU267" s="188"/>
      <c r="AV267" s="188"/>
      <c r="AW267" s="188"/>
      <c r="AX267" s="188"/>
      <c r="AY267" s="188"/>
      <c r="AZ267" s="188"/>
      <c r="BA267" s="188"/>
      <c r="BB267" s="188"/>
      <c r="BC267" s="188"/>
      <c r="BD267" s="188"/>
      <c r="BE267" s="188"/>
      <c r="BF267" s="188"/>
      <c r="BG267" s="188"/>
      <c r="BH267" s="188"/>
      <c r="BI267" s="188"/>
      <c r="BJ267" s="188"/>
      <c r="BK267" s="188"/>
      <c r="BL267" s="188"/>
      <c r="BM267" s="188"/>
      <c r="BN267" s="188"/>
      <c r="BO267" s="188"/>
      <c r="BP267" s="188"/>
      <c r="BQ267" s="188"/>
      <c r="BR267" s="188"/>
      <c r="BS267" s="188"/>
      <c r="BT267" s="188"/>
      <c r="BU267" s="188"/>
      <c r="BV267" s="188"/>
      <c r="BW267" s="188"/>
      <c r="BX267" s="188"/>
      <c r="BY267" s="188"/>
      <c r="BZ267" s="188"/>
      <c r="CA267" s="188"/>
      <c r="CB267" s="188"/>
      <c r="CC267" s="188"/>
      <c r="CD267" s="188"/>
      <c r="CE267" s="188"/>
      <c r="CF267" s="188"/>
      <c r="CG267" s="188"/>
      <c r="CH267" s="188"/>
      <c r="CI267" s="188"/>
      <c r="CJ267" s="188"/>
      <c r="CK267" s="188"/>
      <c r="CL267" s="188"/>
      <c r="CM267" s="188"/>
      <c r="CN267" s="188"/>
      <c r="CO267" s="188"/>
      <c r="CP267" s="188"/>
      <c r="CQ267" s="188"/>
      <c r="CR267" s="188"/>
      <c r="CS267" s="188"/>
      <c r="CT267" s="188"/>
      <c r="CU267" s="188"/>
      <c r="CV267" s="188"/>
      <c r="CW267" s="188"/>
      <c r="CX267" s="188"/>
      <c r="CY267" s="188"/>
      <c r="CZ267" s="188"/>
      <c r="DA267" s="188"/>
      <c r="DB267" s="188"/>
      <c r="DC267" s="188"/>
      <c r="DD267" s="188"/>
      <c r="DE267" s="188"/>
      <c r="DF267" s="188"/>
      <c r="DG267" s="188"/>
      <c r="DH267" s="188"/>
      <c r="DI267" s="188"/>
      <c r="DJ267" s="188"/>
      <c r="DK267" s="188"/>
      <c r="DL267" s="188"/>
      <c r="DM267" s="188"/>
      <c r="DN267" s="188"/>
      <c r="DO267" s="188"/>
      <c r="DP267" s="188"/>
      <c r="DQ267" s="188"/>
      <c r="DR267" s="188"/>
      <c r="DS267" s="188"/>
      <c r="DT267" s="188"/>
      <c r="DU267" s="188"/>
      <c r="DV267" s="188"/>
      <c r="DW267" s="188"/>
      <c r="DX267" s="188"/>
      <c r="DY267" s="188"/>
      <c r="DZ267" s="188"/>
      <c r="EA267" s="188"/>
      <c r="EB267" s="188"/>
      <c r="EC267" s="188"/>
      <c r="ED267" s="188"/>
      <c r="EE267" s="188"/>
      <c r="EF267" s="188"/>
      <c r="EG267" s="188"/>
      <c r="EH267" s="188"/>
      <c r="EI267" s="188"/>
      <c r="EJ267" s="188"/>
      <c r="EK267" s="188"/>
      <c r="EL267" s="188"/>
      <c r="EM267" s="188"/>
      <c r="EN267" s="188"/>
    </row>
    <row r="268" spans="1:145" s="117" customFormat="1" ht="21.75" customHeight="1">
      <c r="A268" s="623"/>
      <c r="B268" s="116"/>
      <c r="C268" s="749" t="s">
        <v>144</v>
      </c>
      <c r="D268" s="750"/>
      <c r="E268" s="750"/>
      <c r="F268" s="750"/>
      <c r="G268" s="750"/>
      <c r="H268" s="750"/>
      <c r="I268" s="750"/>
      <c r="J268" s="750"/>
      <c r="K268" s="750"/>
      <c r="L268" s="750"/>
      <c r="M268" s="750"/>
      <c r="N268" s="751"/>
      <c r="O268" s="236"/>
      <c r="P268" s="305"/>
      <c r="Q268" s="305"/>
      <c r="R268" s="305"/>
      <c r="S268" s="305"/>
      <c r="T268" s="305"/>
      <c r="U268" s="305"/>
      <c r="V268" s="305"/>
      <c r="W268" s="305"/>
      <c r="X268" s="305"/>
      <c r="Y268" s="305"/>
      <c r="Z268" s="305"/>
      <c r="AA268" s="305"/>
      <c r="AB268" s="188"/>
      <c r="AC268" s="188"/>
      <c r="AD268" s="188"/>
      <c r="AE268" s="188"/>
      <c r="AF268" s="188"/>
      <c r="AG268" s="188"/>
      <c r="AH268" s="188"/>
      <c r="AI268" s="188"/>
      <c r="AJ268" s="188"/>
      <c r="AK268" s="188"/>
      <c r="AL268" s="188"/>
      <c r="AM268" s="188"/>
      <c r="AN268" s="188"/>
      <c r="AO268" s="188"/>
      <c r="AP268" s="188"/>
      <c r="AQ268" s="188"/>
      <c r="AR268" s="188"/>
      <c r="AS268" s="188"/>
      <c r="AT268" s="188"/>
      <c r="AU268" s="188"/>
      <c r="AV268" s="188"/>
      <c r="AW268" s="188"/>
      <c r="AX268" s="188"/>
      <c r="AY268" s="188"/>
      <c r="AZ268" s="188"/>
      <c r="BA268" s="188"/>
      <c r="BB268" s="188"/>
      <c r="BC268" s="188"/>
      <c r="BD268" s="188"/>
      <c r="BE268" s="188"/>
      <c r="BF268" s="188"/>
      <c r="BG268" s="188"/>
      <c r="BH268" s="188"/>
      <c r="BI268" s="188"/>
      <c r="BJ268" s="188"/>
      <c r="BK268" s="188"/>
      <c r="BL268" s="188"/>
      <c r="BM268" s="188"/>
      <c r="BN268" s="188"/>
      <c r="BO268" s="188"/>
      <c r="BP268" s="188"/>
      <c r="BQ268" s="188"/>
      <c r="BR268" s="188"/>
      <c r="BS268" s="188"/>
      <c r="BT268" s="188"/>
      <c r="BU268" s="188"/>
      <c r="BV268" s="188"/>
      <c r="BW268" s="188"/>
      <c r="BX268" s="188"/>
      <c r="BY268" s="188"/>
      <c r="BZ268" s="188"/>
      <c r="CA268" s="188"/>
      <c r="CB268" s="188"/>
      <c r="CC268" s="188"/>
      <c r="CD268" s="188"/>
      <c r="CE268" s="188"/>
      <c r="CF268" s="188"/>
      <c r="CG268" s="188"/>
      <c r="CH268" s="188"/>
      <c r="CI268" s="188"/>
      <c r="CJ268" s="188"/>
      <c r="CK268" s="188"/>
      <c r="CL268" s="188"/>
      <c r="CM268" s="188"/>
      <c r="CN268" s="188"/>
      <c r="CO268" s="188"/>
      <c r="CP268" s="188"/>
      <c r="CQ268" s="188"/>
      <c r="CR268" s="188"/>
      <c r="CS268" s="188"/>
      <c r="CT268" s="188"/>
      <c r="CU268" s="188"/>
      <c r="CV268" s="188"/>
      <c r="CW268" s="188"/>
      <c r="CX268" s="188"/>
      <c r="CY268" s="188"/>
      <c r="CZ268" s="188"/>
      <c r="DA268" s="188"/>
      <c r="DB268" s="188"/>
      <c r="DC268" s="188"/>
      <c r="DD268" s="188"/>
      <c r="DE268" s="188"/>
      <c r="DF268" s="188"/>
      <c r="DG268" s="188"/>
      <c r="DH268" s="188"/>
      <c r="DI268" s="188"/>
      <c r="DJ268" s="188"/>
      <c r="DK268" s="188"/>
      <c r="DL268" s="188"/>
      <c r="DM268" s="188"/>
      <c r="DN268" s="188"/>
      <c r="DO268" s="188"/>
      <c r="DP268" s="188"/>
      <c r="DQ268" s="188"/>
      <c r="DR268" s="188"/>
      <c r="DS268" s="188"/>
      <c r="DT268" s="188"/>
      <c r="DU268" s="188"/>
      <c r="DV268" s="188"/>
      <c r="DW268" s="188"/>
      <c r="DX268" s="188"/>
      <c r="DY268" s="188"/>
      <c r="DZ268" s="188"/>
      <c r="EA268" s="188"/>
      <c r="EB268" s="188"/>
      <c r="EC268" s="188"/>
      <c r="ED268" s="188"/>
      <c r="EE268" s="188"/>
      <c r="EF268" s="188"/>
      <c r="EG268" s="188"/>
      <c r="EH268" s="188"/>
      <c r="EI268" s="188"/>
      <c r="EJ268" s="188"/>
      <c r="EK268" s="188"/>
      <c r="EL268" s="188"/>
      <c r="EM268" s="188"/>
      <c r="EN268" s="188"/>
    </row>
    <row r="269" spans="1:145" s="69" customFormat="1" ht="25.5" customHeight="1">
      <c r="A269" s="623"/>
      <c r="B269" s="167"/>
      <c r="C269" s="869" t="s">
        <v>145</v>
      </c>
      <c r="D269" s="870"/>
      <c r="E269" s="870"/>
      <c r="F269" s="870"/>
      <c r="G269" s="870"/>
      <c r="H269" s="870"/>
      <c r="I269" s="870"/>
      <c r="J269" s="870"/>
      <c r="K269" s="870"/>
      <c r="L269" s="870"/>
      <c r="M269" s="870"/>
      <c r="N269" s="871"/>
      <c r="O269" s="236"/>
      <c r="P269" s="305"/>
      <c r="Q269" s="305"/>
      <c r="R269" s="305"/>
      <c r="S269" s="305"/>
      <c r="T269" s="305"/>
      <c r="U269" s="305"/>
      <c r="V269" s="305"/>
      <c r="W269" s="305"/>
      <c r="X269" s="305"/>
      <c r="Y269" s="305"/>
      <c r="Z269" s="305"/>
      <c r="AA269" s="305"/>
      <c r="AB269" s="188"/>
      <c r="AC269" s="188"/>
      <c r="AD269" s="188"/>
      <c r="AE269" s="188"/>
      <c r="AF269" s="188"/>
      <c r="AG269" s="188"/>
      <c r="AH269" s="188"/>
      <c r="AI269" s="188"/>
      <c r="AJ269" s="188"/>
      <c r="AK269" s="188"/>
      <c r="AL269" s="188"/>
      <c r="AM269" s="188"/>
      <c r="AN269" s="188"/>
      <c r="AO269" s="188"/>
      <c r="AP269" s="188"/>
      <c r="AQ269" s="188"/>
      <c r="AR269" s="188"/>
      <c r="AS269" s="188"/>
      <c r="AT269" s="188"/>
      <c r="AU269" s="188"/>
      <c r="AV269" s="188"/>
      <c r="AW269" s="188"/>
      <c r="AX269" s="188"/>
      <c r="AY269" s="188"/>
      <c r="AZ269" s="188"/>
      <c r="BA269" s="188"/>
      <c r="BB269" s="188"/>
      <c r="BC269" s="188"/>
      <c r="BD269" s="188"/>
      <c r="BE269" s="188"/>
      <c r="BF269" s="188"/>
      <c r="BG269" s="188"/>
      <c r="BH269" s="188"/>
      <c r="BI269" s="188"/>
      <c r="BJ269" s="188"/>
      <c r="BK269" s="188"/>
      <c r="BL269" s="188"/>
      <c r="BM269" s="188"/>
      <c r="BN269" s="188"/>
      <c r="BO269" s="188"/>
      <c r="BP269" s="188"/>
      <c r="BQ269" s="188"/>
      <c r="BR269" s="188"/>
      <c r="BS269" s="188"/>
      <c r="BT269" s="188"/>
      <c r="BU269" s="188"/>
      <c r="BV269" s="188"/>
      <c r="BW269" s="188"/>
      <c r="BX269" s="188"/>
      <c r="BY269" s="188"/>
      <c r="BZ269" s="188"/>
      <c r="CA269" s="188"/>
      <c r="CB269" s="188"/>
      <c r="CC269" s="188"/>
      <c r="CD269" s="188"/>
      <c r="CE269" s="188"/>
      <c r="CF269" s="188"/>
      <c r="CG269" s="188"/>
      <c r="CH269" s="188"/>
      <c r="CI269" s="188"/>
      <c r="CJ269" s="188"/>
      <c r="CK269" s="188"/>
      <c r="CL269" s="188"/>
      <c r="CM269" s="188"/>
      <c r="CN269" s="188"/>
      <c r="CO269" s="188"/>
      <c r="CP269" s="188"/>
      <c r="CQ269" s="188"/>
      <c r="CR269" s="188"/>
      <c r="CS269" s="188"/>
      <c r="CT269" s="188"/>
      <c r="CU269" s="188"/>
      <c r="CV269" s="188"/>
      <c r="CW269" s="188"/>
      <c r="CX269" s="188"/>
      <c r="CY269" s="188"/>
      <c r="CZ269" s="188"/>
      <c r="DA269" s="188"/>
      <c r="DB269" s="188"/>
      <c r="DC269" s="188"/>
      <c r="DD269" s="188"/>
      <c r="DE269" s="188"/>
      <c r="DF269" s="188"/>
      <c r="DG269" s="188"/>
      <c r="DH269" s="188"/>
      <c r="DI269" s="188"/>
      <c r="DJ269" s="188"/>
      <c r="DK269" s="188"/>
      <c r="DL269" s="188"/>
      <c r="DM269" s="188"/>
      <c r="DN269" s="188"/>
      <c r="DO269" s="188"/>
      <c r="DP269" s="188"/>
      <c r="DQ269" s="188"/>
      <c r="DR269" s="188"/>
      <c r="DS269" s="188"/>
      <c r="DT269" s="188"/>
      <c r="DU269" s="188"/>
      <c r="DV269" s="188"/>
      <c r="DW269" s="188"/>
      <c r="DX269" s="188"/>
      <c r="DY269" s="188"/>
      <c r="DZ269" s="188"/>
      <c r="EA269" s="188"/>
      <c r="EB269" s="188"/>
      <c r="EC269" s="188"/>
      <c r="ED269" s="188"/>
      <c r="EE269" s="188"/>
      <c r="EF269" s="188"/>
      <c r="EG269" s="188"/>
      <c r="EH269" s="188"/>
      <c r="EI269" s="188"/>
      <c r="EJ269" s="188"/>
      <c r="EK269" s="188"/>
      <c r="EL269" s="188"/>
      <c r="EM269" s="188"/>
      <c r="EN269" s="188"/>
    </row>
    <row r="270" spans="1:145" s="168" customFormat="1" ht="68.25" customHeight="1">
      <c r="A270" s="624"/>
      <c r="B270" s="158" t="s">
        <v>281</v>
      </c>
      <c r="C270" s="285" t="s">
        <v>521</v>
      </c>
      <c r="D270" s="8"/>
      <c r="E270" s="598">
        <v>5000</v>
      </c>
      <c r="F270" s="598">
        <v>0</v>
      </c>
      <c r="G270" s="10">
        <f>(F270/E270)*100</f>
        <v>0</v>
      </c>
      <c r="H270" s="658">
        <v>1</v>
      </c>
      <c r="I270" s="285" t="s">
        <v>608</v>
      </c>
      <c r="J270" s="118" t="s">
        <v>10</v>
      </c>
      <c r="K270" s="660" t="s">
        <v>146</v>
      </c>
      <c r="L270" s="660">
        <v>0</v>
      </c>
      <c r="M270" s="10">
        <v>100</v>
      </c>
      <c r="N270" s="369">
        <v>1</v>
      </c>
      <c r="O270" s="236"/>
      <c r="P270" s="305"/>
      <c r="Q270" s="305"/>
      <c r="R270" s="305"/>
      <c r="S270" s="305"/>
      <c r="T270" s="305"/>
      <c r="U270" s="305"/>
      <c r="V270" s="305"/>
      <c r="W270" s="305"/>
      <c r="X270" s="305"/>
      <c r="Y270" s="305"/>
      <c r="Z270" s="305"/>
      <c r="AA270" s="305"/>
      <c r="AB270" s="188"/>
      <c r="AC270" s="188"/>
      <c r="AD270" s="188"/>
      <c r="AE270" s="188"/>
      <c r="AF270" s="188"/>
      <c r="AG270" s="188"/>
      <c r="AH270" s="188"/>
      <c r="AI270" s="188"/>
      <c r="AJ270" s="188"/>
      <c r="AK270" s="188"/>
      <c r="AL270" s="188"/>
      <c r="AM270" s="188"/>
      <c r="AN270" s="188"/>
      <c r="AO270" s="188"/>
      <c r="AP270" s="188"/>
      <c r="AQ270" s="188"/>
      <c r="AR270" s="188"/>
      <c r="AS270" s="188"/>
      <c r="AT270" s="188"/>
      <c r="AU270" s="188"/>
      <c r="AV270" s="188"/>
      <c r="AW270" s="188"/>
      <c r="AX270" s="188"/>
      <c r="AY270" s="188"/>
      <c r="AZ270" s="188"/>
      <c r="BA270" s="188"/>
      <c r="BB270" s="188"/>
      <c r="BC270" s="188"/>
      <c r="BD270" s="188"/>
      <c r="BE270" s="188"/>
      <c r="BF270" s="188"/>
      <c r="BG270" s="188"/>
      <c r="BH270" s="188"/>
      <c r="BI270" s="188"/>
      <c r="BJ270" s="188"/>
      <c r="BK270" s="188"/>
      <c r="BL270" s="188"/>
      <c r="BM270" s="188"/>
      <c r="BN270" s="188"/>
      <c r="BO270" s="188"/>
      <c r="BP270" s="188"/>
      <c r="BQ270" s="188"/>
      <c r="BR270" s="188"/>
      <c r="BS270" s="188"/>
      <c r="BT270" s="188"/>
      <c r="BU270" s="188"/>
      <c r="BV270" s="188"/>
      <c r="BW270" s="188"/>
      <c r="BX270" s="188"/>
      <c r="BY270" s="188"/>
      <c r="BZ270" s="188"/>
      <c r="CA270" s="188"/>
      <c r="CB270" s="188"/>
      <c r="CC270" s="188"/>
      <c r="CD270" s="188"/>
      <c r="CE270" s="188"/>
      <c r="CF270" s="188"/>
      <c r="CG270" s="188"/>
      <c r="CH270" s="188"/>
      <c r="CI270" s="188"/>
      <c r="CJ270" s="188"/>
      <c r="CK270" s="188"/>
      <c r="CL270" s="188"/>
      <c r="CM270" s="188"/>
      <c r="CN270" s="188"/>
      <c r="CO270" s="188"/>
      <c r="CP270" s="188"/>
      <c r="CQ270" s="188"/>
      <c r="CR270" s="188"/>
      <c r="CS270" s="188"/>
      <c r="CT270" s="188"/>
      <c r="CU270" s="188"/>
      <c r="CV270" s="188"/>
      <c r="CW270" s="188"/>
      <c r="CX270" s="188"/>
      <c r="CY270" s="188"/>
      <c r="CZ270" s="188"/>
      <c r="DA270" s="188"/>
      <c r="DB270" s="188"/>
      <c r="DC270" s="188"/>
      <c r="DD270" s="188"/>
      <c r="DE270" s="188"/>
      <c r="DF270" s="188"/>
      <c r="DG270" s="188"/>
      <c r="DH270" s="188"/>
      <c r="DI270" s="188"/>
      <c r="DJ270" s="188"/>
      <c r="DK270" s="188"/>
      <c r="DL270" s="188"/>
      <c r="DM270" s="188"/>
      <c r="DN270" s="188"/>
      <c r="DO270" s="188"/>
      <c r="DP270" s="188"/>
      <c r="DQ270" s="188"/>
      <c r="DR270" s="188"/>
      <c r="DS270" s="188"/>
      <c r="DT270" s="188"/>
      <c r="DU270" s="188"/>
      <c r="DV270" s="188"/>
      <c r="DW270" s="188"/>
      <c r="DX270" s="188"/>
      <c r="DY270" s="188"/>
      <c r="DZ270" s="188"/>
      <c r="EA270" s="188"/>
      <c r="EB270" s="188"/>
      <c r="EC270" s="188"/>
      <c r="ED270" s="188"/>
      <c r="EE270" s="188"/>
      <c r="EF270" s="188"/>
      <c r="EG270" s="188"/>
      <c r="EH270" s="188"/>
      <c r="EI270" s="188"/>
      <c r="EJ270" s="188"/>
      <c r="EK270" s="188"/>
      <c r="EL270" s="188"/>
      <c r="EM270" s="188"/>
      <c r="EN270" s="188"/>
      <c r="EO270" s="184"/>
    </row>
    <row r="271" spans="1:145" s="305" customFormat="1" ht="68.25" customHeight="1">
      <c r="A271" s="188"/>
      <c r="B271" s="158"/>
      <c r="C271" s="285"/>
      <c r="D271" s="8"/>
      <c r="E271" s="598"/>
      <c r="F271" s="598"/>
      <c r="G271" s="10"/>
      <c r="H271" s="659"/>
      <c r="I271" s="654" t="s">
        <v>609</v>
      </c>
      <c r="J271" s="661" t="s">
        <v>10</v>
      </c>
      <c r="K271" s="662" t="s">
        <v>610</v>
      </c>
      <c r="L271" s="662">
        <v>0</v>
      </c>
      <c r="M271" s="44">
        <v>100</v>
      </c>
      <c r="N271" s="663">
        <v>1</v>
      </c>
      <c r="O271" s="236"/>
      <c r="AB271" s="188"/>
      <c r="AC271" s="188"/>
      <c r="AD271" s="188"/>
      <c r="AE271" s="188"/>
      <c r="AF271" s="188"/>
      <c r="AG271" s="188"/>
      <c r="AH271" s="188"/>
      <c r="AI271" s="188"/>
      <c r="AJ271" s="188"/>
      <c r="AK271" s="188"/>
      <c r="AL271" s="188"/>
      <c r="AM271" s="188"/>
      <c r="AN271" s="188"/>
      <c r="AO271" s="188"/>
      <c r="AP271" s="188"/>
      <c r="AQ271" s="188"/>
      <c r="AR271" s="188"/>
      <c r="AS271" s="188"/>
      <c r="AT271" s="188"/>
      <c r="AU271" s="188"/>
      <c r="AV271" s="188"/>
      <c r="AW271" s="188"/>
      <c r="AX271" s="188"/>
      <c r="AY271" s="188"/>
      <c r="AZ271" s="188"/>
      <c r="BA271" s="188"/>
      <c r="BB271" s="188"/>
      <c r="BC271" s="188"/>
      <c r="BD271" s="188"/>
      <c r="BE271" s="188"/>
      <c r="BF271" s="188"/>
      <c r="BG271" s="188"/>
      <c r="BH271" s="188"/>
      <c r="BI271" s="188"/>
      <c r="BJ271" s="188"/>
      <c r="BK271" s="188"/>
      <c r="BL271" s="188"/>
      <c r="BM271" s="188"/>
      <c r="BN271" s="188"/>
      <c r="BO271" s="188"/>
      <c r="BP271" s="188"/>
      <c r="BQ271" s="188"/>
      <c r="BR271" s="188"/>
      <c r="BS271" s="188"/>
      <c r="BT271" s="188"/>
      <c r="BU271" s="188"/>
      <c r="BV271" s="188"/>
      <c r="BW271" s="188"/>
      <c r="BX271" s="188"/>
      <c r="BY271" s="188"/>
      <c r="BZ271" s="188"/>
      <c r="CA271" s="188"/>
      <c r="CB271" s="188"/>
      <c r="CC271" s="188"/>
      <c r="CD271" s="188"/>
      <c r="CE271" s="188"/>
      <c r="CF271" s="188"/>
      <c r="CG271" s="188"/>
      <c r="CH271" s="188"/>
      <c r="CI271" s="188"/>
      <c r="CJ271" s="188"/>
      <c r="CK271" s="188"/>
      <c r="CL271" s="188"/>
      <c r="CM271" s="188"/>
      <c r="CN271" s="188"/>
      <c r="CO271" s="188"/>
      <c r="CP271" s="188"/>
      <c r="CQ271" s="188"/>
      <c r="CR271" s="188"/>
      <c r="CS271" s="188"/>
      <c r="CT271" s="188"/>
      <c r="CU271" s="188"/>
      <c r="CV271" s="188"/>
      <c r="CW271" s="188"/>
      <c r="CX271" s="188"/>
      <c r="CY271" s="188"/>
      <c r="CZ271" s="188"/>
      <c r="DA271" s="188"/>
      <c r="DB271" s="188"/>
      <c r="DC271" s="188"/>
      <c r="DD271" s="188"/>
      <c r="DE271" s="188"/>
      <c r="DF271" s="188"/>
      <c r="DG271" s="188"/>
      <c r="DH271" s="188"/>
      <c r="DI271" s="188"/>
      <c r="DJ271" s="188"/>
      <c r="DK271" s="188"/>
      <c r="DL271" s="188"/>
      <c r="DM271" s="188"/>
      <c r="DN271" s="188"/>
      <c r="DO271" s="188"/>
      <c r="DP271" s="188"/>
      <c r="DQ271" s="188"/>
      <c r="DR271" s="188"/>
      <c r="DS271" s="188"/>
      <c r="DT271" s="188"/>
      <c r="DU271" s="188"/>
      <c r="DV271" s="188"/>
      <c r="DW271" s="188"/>
      <c r="DX271" s="188"/>
      <c r="DY271" s="188"/>
      <c r="DZ271" s="188"/>
      <c r="EA271" s="188"/>
      <c r="EB271" s="188"/>
      <c r="EC271" s="188"/>
      <c r="ED271" s="188"/>
      <c r="EE271" s="188"/>
      <c r="EF271" s="188"/>
      <c r="EG271" s="188"/>
      <c r="EH271" s="188"/>
      <c r="EI271" s="188"/>
      <c r="EJ271" s="188"/>
      <c r="EK271" s="188"/>
      <c r="EL271" s="188"/>
      <c r="EM271" s="188"/>
      <c r="EN271" s="188"/>
    </row>
    <row r="272" spans="1:145" s="305" customFormat="1" ht="68.25" customHeight="1">
      <c r="A272" s="188"/>
      <c r="B272" s="158"/>
      <c r="C272" s="285"/>
      <c r="D272" s="8"/>
      <c r="E272" s="598"/>
      <c r="F272" s="598"/>
      <c r="G272" s="10"/>
      <c r="H272" s="659"/>
      <c r="I272" s="285" t="s">
        <v>611</v>
      </c>
      <c r="J272" s="10" t="s">
        <v>612</v>
      </c>
      <c r="K272" s="207">
        <v>0</v>
      </c>
      <c r="L272" s="207">
        <v>0</v>
      </c>
      <c r="M272" s="11">
        <v>100</v>
      </c>
      <c r="N272" s="481">
        <v>1</v>
      </c>
      <c r="O272" s="236"/>
      <c r="AB272" s="188"/>
      <c r="AC272" s="188"/>
      <c r="AD272" s="188"/>
      <c r="AE272" s="188"/>
      <c r="AF272" s="188"/>
      <c r="AG272" s="188"/>
      <c r="AH272" s="188"/>
      <c r="AI272" s="188"/>
      <c r="AJ272" s="188"/>
      <c r="AK272" s="188"/>
      <c r="AL272" s="188"/>
      <c r="AM272" s="188"/>
      <c r="AN272" s="188"/>
      <c r="AO272" s="188"/>
      <c r="AP272" s="188"/>
      <c r="AQ272" s="188"/>
      <c r="AR272" s="188"/>
      <c r="AS272" s="188"/>
      <c r="AT272" s="188"/>
      <c r="AU272" s="188"/>
      <c r="AV272" s="188"/>
      <c r="AW272" s="188"/>
      <c r="AX272" s="188"/>
      <c r="AY272" s="188"/>
      <c r="AZ272" s="188"/>
      <c r="BA272" s="188"/>
      <c r="BB272" s="188"/>
      <c r="BC272" s="188"/>
      <c r="BD272" s="188"/>
      <c r="BE272" s="188"/>
      <c r="BF272" s="188"/>
      <c r="BG272" s="188"/>
      <c r="BH272" s="188"/>
      <c r="BI272" s="188"/>
      <c r="BJ272" s="188"/>
      <c r="BK272" s="188"/>
      <c r="BL272" s="188"/>
      <c r="BM272" s="188"/>
      <c r="BN272" s="188"/>
      <c r="BO272" s="188"/>
      <c r="BP272" s="188"/>
      <c r="BQ272" s="188"/>
      <c r="BR272" s="188"/>
      <c r="BS272" s="188"/>
      <c r="BT272" s="188"/>
      <c r="BU272" s="188"/>
      <c r="BV272" s="188"/>
      <c r="BW272" s="188"/>
      <c r="BX272" s="188"/>
      <c r="BY272" s="188"/>
      <c r="BZ272" s="188"/>
      <c r="CA272" s="188"/>
      <c r="CB272" s="188"/>
      <c r="CC272" s="188"/>
      <c r="CD272" s="188"/>
      <c r="CE272" s="188"/>
      <c r="CF272" s="188"/>
      <c r="CG272" s="188"/>
      <c r="CH272" s="188"/>
      <c r="CI272" s="188"/>
      <c r="CJ272" s="188"/>
      <c r="CK272" s="188"/>
      <c r="CL272" s="188"/>
      <c r="CM272" s="188"/>
      <c r="CN272" s="188"/>
      <c r="CO272" s="188"/>
      <c r="CP272" s="188"/>
      <c r="CQ272" s="188"/>
      <c r="CR272" s="188"/>
      <c r="CS272" s="188"/>
      <c r="CT272" s="188"/>
      <c r="CU272" s="188"/>
      <c r="CV272" s="188"/>
      <c r="CW272" s="188"/>
      <c r="CX272" s="188"/>
      <c r="CY272" s="188"/>
      <c r="CZ272" s="188"/>
      <c r="DA272" s="188"/>
      <c r="DB272" s="188"/>
      <c r="DC272" s="188"/>
      <c r="DD272" s="188"/>
      <c r="DE272" s="188"/>
      <c r="DF272" s="188"/>
      <c r="DG272" s="188"/>
      <c r="DH272" s="188"/>
      <c r="DI272" s="188"/>
      <c r="DJ272" s="188"/>
      <c r="DK272" s="188"/>
      <c r="DL272" s="188"/>
      <c r="DM272" s="188"/>
      <c r="DN272" s="188"/>
      <c r="DO272" s="188"/>
      <c r="DP272" s="188"/>
      <c r="DQ272" s="188"/>
      <c r="DR272" s="188"/>
      <c r="DS272" s="188"/>
      <c r="DT272" s="188"/>
      <c r="DU272" s="188"/>
      <c r="DV272" s="188"/>
      <c r="DW272" s="188"/>
      <c r="DX272" s="188"/>
      <c r="DY272" s="188"/>
      <c r="DZ272" s="188"/>
      <c r="EA272" s="188"/>
      <c r="EB272" s="188"/>
      <c r="EC272" s="188"/>
      <c r="ED272" s="188"/>
      <c r="EE272" s="188"/>
      <c r="EF272" s="188"/>
      <c r="EG272" s="188"/>
      <c r="EH272" s="188"/>
      <c r="EI272" s="188"/>
      <c r="EJ272" s="188"/>
      <c r="EK272" s="188"/>
      <c r="EL272" s="188"/>
      <c r="EM272" s="188"/>
      <c r="EN272" s="188"/>
    </row>
    <row r="273" spans="1:144" s="72" customFormat="1" ht="27.75" customHeight="1">
      <c r="A273" s="625"/>
      <c r="B273" s="73"/>
      <c r="C273" s="59" t="s">
        <v>15</v>
      </c>
      <c r="D273" s="73"/>
      <c r="E273" s="422">
        <f>SUM(E270:E270)</f>
        <v>5000</v>
      </c>
      <c r="F273" s="422">
        <f>SUM(F270:F270)</f>
        <v>0</v>
      </c>
      <c r="G273" s="332">
        <f>F273/E273*100</f>
        <v>0</v>
      </c>
      <c r="H273" s="346">
        <f>G273/100</f>
        <v>0</v>
      </c>
      <c r="I273" s="59"/>
      <c r="J273" s="64"/>
      <c r="K273" s="221"/>
      <c r="L273" s="221"/>
      <c r="M273" s="424">
        <f>SUM(M270:M272)/3</f>
        <v>100</v>
      </c>
      <c r="N273" s="200">
        <f>M273/100</f>
        <v>1</v>
      </c>
      <c r="O273" s="237"/>
      <c r="P273" s="145"/>
      <c r="Q273" s="145"/>
      <c r="R273" s="145"/>
      <c r="S273" s="145"/>
      <c r="T273" s="145"/>
      <c r="U273" s="145"/>
      <c r="V273" s="145"/>
      <c r="W273" s="145"/>
      <c r="X273" s="145"/>
      <c r="Y273" s="145"/>
      <c r="Z273" s="145"/>
      <c r="AA273" s="145"/>
      <c r="AB273" s="187"/>
      <c r="AC273" s="187"/>
      <c r="AD273" s="187"/>
      <c r="AE273" s="187"/>
      <c r="AF273" s="187"/>
      <c r="AG273" s="187"/>
      <c r="AH273" s="187"/>
      <c r="AI273" s="187"/>
      <c r="AJ273" s="187"/>
      <c r="AK273" s="187"/>
      <c r="AL273" s="187"/>
      <c r="AM273" s="187"/>
      <c r="AN273" s="187"/>
      <c r="AO273" s="187"/>
      <c r="AP273" s="187"/>
      <c r="AQ273" s="187"/>
      <c r="AR273" s="187"/>
      <c r="AS273" s="187"/>
      <c r="AT273" s="187"/>
      <c r="AU273" s="187"/>
      <c r="AV273" s="187"/>
      <c r="AW273" s="187"/>
      <c r="AX273" s="187"/>
      <c r="AY273" s="187"/>
      <c r="AZ273" s="187"/>
      <c r="BA273" s="187"/>
      <c r="BB273" s="187"/>
      <c r="BC273" s="187"/>
      <c r="BD273" s="187"/>
      <c r="BE273" s="187"/>
      <c r="BF273" s="187"/>
      <c r="BG273" s="187"/>
      <c r="BH273" s="187"/>
      <c r="BI273" s="187"/>
      <c r="BJ273" s="187"/>
      <c r="BK273" s="187"/>
      <c r="BL273" s="187"/>
      <c r="BM273" s="187"/>
      <c r="BN273" s="187"/>
      <c r="BO273" s="187"/>
      <c r="BP273" s="187"/>
      <c r="BQ273" s="187"/>
      <c r="BR273" s="187"/>
      <c r="BS273" s="187"/>
      <c r="BT273" s="187"/>
      <c r="BU273" s="187"/>
      <c r="BV273" s="187"/>
      <c r="BW273" s="187"/>
      <c r="BX273" s="187"/>
      <c r="BY273" s="187"/>
      <c r="BZ273" s="187"/>
      <c r="CA273" s="187"/>
      <c r="CB273" s="187"/>
      <c r="CC273" s="187"/>
      <c r="CD273" s="187"/>
      <c r="CE273" s="187"/>
      <c r="CF273" s="187"/>
      <c r="CG273" s="187"/>
      <c r="CH273" s="187"/>
      <c r="CI273" s="187"/>
      <c r="CJ273" s="187"/>
      <c r="CK273" s="187"/>
      <c r="CL273" s="187"/>
      <c r="CM273" s="187"/>
      <c r="CN273" s="187"/>
      <c r="CO273" s="187"/>
      <c r="CP273" s="187"/>
      <c r="CQ273" s="187"/>
      <c r="CR273" s="187"/>
      <c r="CS273" s="187"/>
      <c r="CT273" s="187"/>
      <c r="CU273" s="187"/>
      <c r="CV273" s="187"/>
      <c r="CW273" s="187"/>
      <c r="CX273" s="187"/>
      <c r="CY273" s="187"/>
      <c r="CZ273" s="187"/>
      <c r="DA273" s="187"/>
      <c r="DB273" s="187"/>
      <c r="DC273" s="187"/>
      <c r="DD273" s="187"/>
      <c r="DE273" s="187"/>
      <c r="DF273" s="187"/>
      <c r="DG273" s="187"/>
      <c r="DH273" s="187"/>
      <c r="DI273" s="187"/>
      <c r="DJ273" s="187"/>
      <c r="DK273" s="187"/>
      <c r="DL273" s="187"/>
      <c r="DM273" s="187"/>
      <c r="DN273" s="187"/>
      <c r="DO273" s="187"/>
      <c r="DP273" s="187"/>
      <c r="DQ273" s="187"/>
      <c r="DR273" s="187"/>
      <c r="DS273" s="187"/>
      <c r="DT273" s="187"/>
      <c r="DU273" s="187"/>
      <c r="DV273" s="187"/>
      <c r="DW273" s="187"/>
      <c r="DX273" s="187"/>
      <c r="DY273" s="187"/>
      <c r="DZ273" s="187"/>
      <c r="EA273" s="187"/>
      <c r="EB273" s="187"/>
      <c r="EC273" s="187"/>
      <c r="ED273" s="187"/>
      <c r="EE273" s="187"/>
      <c r="EF273" s="187"/>
      <c r="EG273" s="187"/>
      <c r="EH273" s="187"/>
      <c r="EI273" s="187"/>
      <c r="EJ273" s="187"/>
      <c r="EK273" s="187"/>
      <c r="EL273" s="187"/>
      <c r="EM273" s="187"/>
      <c r="EN273" s="187"/>
    </row>
    <row r="274" spans="1:144" s="119" customFormat="1" ht="34.5" customHeight="1">
      <c r="B274" s="120" t="s">
        <v>282</v>
      </c>
      <c r="C274" s="774" t="s">
        <v>147</v>
      </c>
      <c r="D274" s="775"/>
      <c r="E274" s="775"/>
      <c r="F274" s="775"/>
      <c r="G274" s="775"/>
      <c r="H274" s="775"/>
      <c r="I274" s="775"/>
      <c r="J274" s="775"/>
      <c r="K274" s="775"/>
      <c r="L274" s="775"/>
      <c r="M274" s="775"/>
      <c r="N274" s="776"/>
      <c r="O274" s="236"/>
      <c r="P274" s="306"/>
      <c r="Q274" s="306"/>
      <c r="R274" s="306"/>
      <c r="S274" s="306"/>
      <c r="T274" s="306"/>
      <c r="U274" s="306"/>
      <c r="V274" s="306"/>
      <c r="W274" s="306"/>
      <c r="X274" s="306"/>
      <c r="Y274" s="306"/>
      <c r="Z274" s="306"/>
      <c r="AA274" s="306"/>
      <c r="AB274" s="121"/>
      <c r="AC274" s="121"/>
      <c r="AD274" s="121"/>
      <c r="AE274" s="121"/>
      <c r="AF274" s="121"/>
      <c r="AG274" s="121"/>
      <c r="AH274" s="121"/>
      <c r="AI274" s="121"/>
      <c r="AJ274" s="121"/>
      <c r="AK274" s="121"/>
      <c r="AL274" s="121"/>
      <c r="AM274" s="121"/>
      <c r="AN274" s="121"/>
      <c r="AO274" s="121"/>
      <c r="AP274" s="121"/>
      <c r="AQ274" s="121"/>
      <c r="AR274" s="121"/>
      <c r="AS274" s="121"/>
      <c r="AT274" s="121"/>
      <c r="AU274" s="121"/>
      <c r="AV274" s="121"/>
      <c r="AW274" s="121"/>
      <c r="AX274" s="121"/>
      <c r="AY274" s="121"/>
      <c r="AZ274" s="121"/>
      <c r="BA274" s="121"/>
      <c r="BB274" s="121"/>
      <c r="BC274" s="121"/>
      <c r="BD274" s="121"/>
      <c r="BE274" s="121"/>
      <c r="BF274" s="121"/>
      <c r="BG274" s="121"/>
      <c r="BH274" s="121"/>
      <c r="BI274" s="121"/>
      <c r="BJ274" s="121"/>
      <c r="BK274" s="121"/>
      <c r="BL274" s="121"/>
      <c r="BM274" s="121"/>
      <c r="BN274" s="121"/>
      <c r="BO274" s="121"/>
      <c r="BP274" s="121"/>
      <c r="BQ274" s="121"/>
      <c r="BR274" s="121"/>
      <c r="BS274" s="121"/>
      <c r="BT274" s="121"/>
      <c r="BU274" s="121"/>
      <c r="BV274" s="121"/>
      <c r="BW274" s="121"/>
      <c r="BX274" s="121"/>
      <c r="BY274" s="121"/>
      <c r="BZ274" s="121"/>
      <c r="CA274" s="121"/>
      <c r="CB274" s="121"/>
      <c r="CC274" s="121"/>
      <c r="CD274" s="121"/>
      <c r="CE274" s="121"/>
      <c r="CF274" s="121"/>
      <c r="CG274" s="121"/>
      <c r="CH274" s="121"/>
      <c r="CI274" s="121"/>
      <c r="CJ274" s="121"/>
      <c r="CK274" s="121"/>
      <c r="CL274" s="121"/>
      <c r="CM274" s="121"/>
      <c r="CN274" s="121"/>
      <c r="CO274" s="121"/>
      <c r="CP274" s="121"/>
      <c r="CQ274" s="121"/>
      <c r="CR274" s="121"/>
      <c r="CS274" s="121"/>
      <c r="CT274" s="121"/>
      <c r="CU274" s="121"/>
      <c r="CV274" s="121"/>
      <c r="CW274" s="121"/>
      <c r="CX274" s="121"/>
      <c r="CY274" s="121"/>
      <c r="CZ274" s="121"/>
      <c r="DA274" s="121"/>
      <c r="DB274" s="121"/>
      <c r="DC274" s="121"/>
      <c r="DD274" s="121"/>
      <c r="DE274" s="121"/>
      <c r="DF274" s="121"/>
      <c r="DG274" s="121"/>
      <c r="DH274" s="121"/>
      <c r="DI274" s="121"/>
      <c r="DJ274" s="121"/>
      <c r="DK274" s="121"/>
      <c r="DL274" s="121"/>
      <c r="DM274" s="121"/>
      <c r="DN274" s="121"/>
      <c r="DO274" s="121"/>
      <c r="DP274" s="121"/>
      <c r="DQ274" s="121"/>
      <c r="DR274" s="121"/>
      <c r="DS274" s="121"/>
      <c r="DT274" s="121"/>
      <c r="DU274" s="121"/>
      <c r="DV274" s="121"/>
      <c r="DW274" s="121"/>
      <c r="DX274" s="121"/>
      <c r="DY274" s="121"/>
      <c r="DZ274" s="121"/>
      <c r="EA274" s="121"/>
      <c r="EB274" s="121"/>
      <c r="EC274" s="121"/>
      <c r="ED274" s="121"/>
      <c r="EE274" s="121"/>
      <c r="EF274" s="121"/>
      <c r="EG274" s="121"/>
      <c r="EH274" s="121"/>
      <c r="EI274" s="121"/>
      <c r="EJ274" s="121"/>
      <c r="EK274" s="121"/>
      <c r="EL274" s="121"/>
      <c r="EM274" s="121"/>
      <c r="EN274" s="121"/>
    </row>
    <row r="275" spans="1:144" s="69" customFormat="1" ht="30" customHeight="1">
      <c r="A275" s="623"/>
      <c r="B275" s="122"/>
      <c r="C275" s="749" t="s">
        <v>148</v>
      </c>
      <c r="D275" s="750"/>
      <c r="E275" s="750"/>
      <c r="F275" s="750"/>
      <c r="G275" s="750"/>
      <c r="H275" s="750"/>
      <c r="I275" s="750"/>
      <c r="J275" s="750"/>
      <c r="K275" s="750"/>
      <c r="L275" s="750"/>
      <c r="M275" s="750"/>
      <c r="N275" s="751"/>
      <c r="O275" s="236"/>
      <c r="P275" s="305"/>
      <c r="Q275" s="305"/>
      <c r="R275" s="305"/>
      <c r="S275" s="305"/>
      <c r="T275" s="305"/>
      <c r="U275" s="305"/>
      <c r="V275" s="305"/>
      <c r="W275" s="305"/>
      <c r="X275" s="305"/>
      <c r="Y275" s="305"/>
      <c r="Z275" s="305"/>
      <c r="AA275" s="305"/>
      <c r="AB275" s="188"/>
      <c r="AC275" s="188"/>
      <c r="AD275" s="188"/>
      <c r="AE275" s="188"/>
      <c r="AF275" s="188"/>
      <c r="AG275" s="188"/>
      <c r="AH275" s="188"/>
      <c r="AI275" s="188"/>
      <c r="AJ275" s="188"/>
      <c r="AK275" s="188"/>
      <c r="AL275" s="188"/>
      <c r="AM275" s="188"/>
      <c r="AN275" s="188"/>
      <c r="AO275" s="188"/>
      <c r="AP275" s="188"/>
      <c r="AQ275" s="188"/>
      <c r="AR275" s="188"/>
      <c r="AS275" s="188"/>
      <c r="AT275" s="188"/>
      <c r="AU275" s="188"/>
      <c r="AV275" s="188"/>
      <c r="AW275" s="188"/>
      <c r="AX275" s="188"/>
      <c r="AY275" s="188"/>
      <c r="AZ275" s="188"/>
      <c r="BA275" s="188"/>
      <c r="BB275" s="188"/>
      <c r="BC275" s="188"/>
      <c r="BD275" s="188"/>
      <c r="BE275" s="188"/>
      <c r="BF275" s="188"/>
      <c r="BG275" s="188"/>
      <c r="BH275" s="188"/>
      <c r="BI275" s="188"/>
      <c r="BJ275" s="188"/>
      <c r="BK275" s="188"/>
      <c r="BL275" s="188"/>
      <c r="BM275" s="188"/>
      <c r="BN275" s="188"/>
      <c r="BO275" s="188"/>
      <c r="BP275" s="188"/>
      <c r="BQ275" s="188"/>
      <c r="BR275" s="188"/>
      <c r="BS275" s="188"/>
      <c r="BT275" s="188"/>
      <c r="BU275" s="188"/>
      <c r="BV275" s="188"/>
      <c r="BW275" s="188"/>
      <c r="BX275" s="188"/>
      <c r="BY275" s="188"/>
      <c r="BZ275" s="188"/>
      <c r="CA275" s="188"/>
      <c r="CB275" s="188"/>
      <c r="CC275" s="188"/>
      <c r="CD275" s="188"/>
      <c r="CE275" s="188"/>
      <c r="CF275" s="188"/>
      <c r="CG275" s="188"/>
      <c r="CH275" s="188"/>
      <c r="CI275" s="188"/>
      <c r="CJ275" s="188"/>
      <c r="CK275" s="188"/>
      <c r="CL275" s="188"/>
      <c r="CM275" s="188"/>
      <c r="CN275" s="188"/>
      <c r="CO275" s="188"/>
      <c r="CP275" s="188"/>
      <c r="CQ275" s="188"/>
      <c r="CR275" s="188"/>
      <c r="CS275" s="188"/>
      <c r="CT275" s="188"/>
      <c r="CU275" s="188"/>
      <c r="CV275" s="188"/>
      <c r="CW275" s="188"/>
      <c r="CX275" s="188"/>
      <c r="CY275" s="188"/>
      <c r="CZ275" s="188"/>
      <c r="DA275" s="188"/>
      <c r="DB275" s="188"/>
      <c r="DC275" s="188"/>
      <c r="DD275" s="188"/>
      <c r="DE275" s="188"/>
      <c r="DF275" s="188"/>
      <c r="DG275" s="188"/>
      <c r="DH275" s="188"/>
      <c r="DI275" s="188"/>
      <c r="DJ275" s="188"/>
      <c r="DK275" s="188"/>
      <c r="DL275" s="188"/>
      <c r="DM275" s="188"/>
      <c r="DN275" s="188"/>
      <c r="DO275" s="188"/>
      <c r="DP275" s="188"/>
      <c r="DQ275" s="188"/>
      <c r="DR275" s="188"/>
      <c r="DS275" s="188"/>
      <c r="DT275" s="188"/>
      <c r="DU275" s="188"/>
      <c r="DV275" s="188"/>
      <c r="DW275" s="188"/>
      <c r="DX275" s="188"/>
      <c r="DY275" s="188"/>
      <c r="DZ275" s="188"/>
      <c r="EA275" s="188"/>
      <c r="EB275" s="188"/>
      <c r="EC275" s="188"/>
      <c r="ED275" s="188"/>
      <c r="EE275" s="188"/>
      <c r="EF275" s="188"/>
      <c r="EG275" s="188"/>
      <c r="EH275" s="188"/>
      <c r="EI275" s="188"/>
      <c r="EJ275" s="188"/>
      <c r="EK275" s="188"/>
      <c r="EL275" s="188"/>
      <c r="EM275" s="188"/>
      <c r="EN275" s="188"/>
    </row>
    <row r="276" spans="1:144" s="69" customFormat="1" ht="34.5" customHeight="1">
      <c r="A276" s="623"/>
      <c r="B276" s="122"/>
      <c r="C276" s="749" t="s">
        <v>149</v>
      </c>
      <c r="D276" s="750"/>
      <c r="E276" s="750"/>
      <c r="F276" s="750"/>
      <c r="G276" s="750"/>
      <c r="H276" s="750"/>
      <c r="I276" s="750"/>
      <c r="J276" s="750"/>
      <c r="K276" s="750"/>
      <c r="L276" s="750"/>
      <c r="M276" s="750"/>
      <c r="N276" s="751"/>
      <c r="O276" s="236"/>
      <c r="P276" s="305"/>
      <c r="Q276" s="305"/>
      <c r="R276" s="305"/>
      <c r="S276" s="305"/>
      <c r="T276" s="305"/>
      <c r="U276" s="305"/>
      <c r="V276" s="305"/>
      <c r="W276" s="305"/>
      <c r="X276" s="305"/>
      <c r="Y276" s="305"/>
      <c r="Z276" s="305"/>
      <c r="AA276" s="305"/>
      <c r="AB276" s="188"/>
      <c r="AC276" s="188"/>
      <c r="AD276" s="188"/>
      <c r="AE276" s="188"/>
      <c r="AF276" s="188"/>
      <c r="AG276" s="188"/>
      <c r="AH276" s="188"/>
      <c r="AI276" s="188"/>
      <c r="AJ276" s="188"/>
      <c r="AK276" s="188"/>
      <c r="AL276" s="188"/>
      <c r="AM276" s="188"/>
      <c r="AN276" s="188"/>
      <c r="AO276" s="188"/>
      <c r="AP276" s="188"/>
      <c r="AQ276" s="188"/>
      <c r="AR276" s="188"/>
      <c r="AS276" s="188"/>
      <c r="AT276" s="188"/>
      <c r="AU276" s="188"/>
      <c r="AV276" s="188"/>
      <c r="AW276" s="188"/>
      <c r="AX276" s="188"/>
      <c r="AY276" s="188"/>
      <c r="AZ276" s="188"/>
      <c r="BA276" s="188"/>
      <c r="BB276" s="188"/>
      <c r="BC276" s="188"/>
      <c r="BD276" s="188"/>
      <c r="BE276" s="188"/>
      <c r="BF276" s="188"/>
      <c r="BG276" s="188"/>
      <c r="BH276" s="188"/>
      <c r="BI276" s="188"/>
      <c r="BJ276" s="188"/>
      <c r="BK276" s="188"/>
      <c r="BL276" s="188"/>
      <c r="BM276" s="188"/>
      <c r="BN276" s="188"/>
      <c r="BO276" s="188"/>
      <c r="BP276" s="188"/>
      <c r="BQ276" s="188"/>
      <c r="BR276" s="188"/>
      <c r="BS276" s="188"/>
      <c r="BT276" s="188"/>
      <c r="BU276" s="188"/>
      <c r="BV276" s="188"/>
      <c r="BW276" s="188"/>
      <c r="BX276" s="188"/>
      <c r="BY276" s="188"/>
      <c r="BZ276" s="188"/>
      <c r="CA276" s="188"/>
      <c r="CB276" s="188"/>
      <c r="CC276" s="188"/>
      <c r="CD276" s="188"/>
      <c r="CE276" s="188"/>
      <c r="CF276" s="188"/>
      <c r="CG276" s="188"/>
      <c r="CH276" s="188"/>
      <c r="CI276" s="188"/>
      <c r="CJ276" s="188"/>
      <c r="CK276" s="188"/>
      <c r="CL276" s="188"/>
      <c r="CM276" s="188"/>
      <c r="CN276" s="188"/>
      <c r="CO276" s="188"/>
      <c r="CP276" s="188"/>
      <c r="CQ276" s="188"/>
      <c r="CR276" s="188"/>
      <c r="CS276" s="188"/>
      <c r="CT276" s="188"/>
      <c r="CU276" s="188"/>
      <c r="CV276" s="188"/>
      <c r="CW276" s="188"/>
      <c r="CX276" s="188"/>
      <c r="CY276" s="188"/>
      <c r="CZ276" s="188"/>
      <c r="DA276" s="188"/>
      <c r="DB276" s="188"/>
      <c r="DC276" s="188"/>
      <c r="DD276" s="188"/>
      <c r="DE276" s="188"/>
      <c r="DF276" s="188"/>
      <c r="DG276" s="188"/>
      <c r="DH276" s="188"/>
      <c r="DI276" s="188"/>
      <c r="DJ276" s="188"/>
      <c r="DK276" s="188"/>
      <c r="DL276" s="188"/>
      <c r="DM276" s="188"/>
      <c r="DN276" s="188"/>
      <c r="DO276" s="188"/>
      <c r="DP276" s="188"/>
      <c r="DQ276" s="188"/>
      <c r="DR276" s="188"/>
      <c r="DS276" s="188"/>
      <c r="DT276" s="188"/>
      <c r="DU276" s="188"/>
      <c r="DV276" s="188"/>
      <c r="DW276" s="188"/>
      <c r="DX276" s="188"/>
      <c r="DY276" s="188"/>
      <c r="DZ276" s="188"/>
      <c r="EA276" s="188"/>
      <c r="EB276" s="188"/>
      <c r="EC276" s="188"/>
      <c r="ED276" s="188"/>
      <c r="EE276" s="188"/>
      <c r="EF276" s="188"/>
      <c r="EG276" s="188"/>
      <c r="EH276" s="188"/>
      <c r="EI276" s="188"/>
      <c r="EJ276" s="188"/>
      <c r="EK276" s="188"/>
      <c r="EL276" s="188"/>
      <c r="EM276" s="188"/>
      <c r="EN276" s="188"/>
    </row>
    <row r="277" spans="1:144" s="123" customFormat="1" ht="27.75" customHeight="1">
      <c r="B277" s="124"/>
      <c r="C277" s="815" t="s">
        <v>150</v>
      </c>
      <c r="D277" s="816"/>
      <c r="E277" s="816"/>
      <c r="F277" s="816"/>
      <c r="G277" s="816"/>
      <c r="H277" s="816"/>
      <c r="I277" s="816"/>
      <c r="J277" s="816"/>
      <c r="K277" s="816"/>
      <c r="L277" s="816"/>
      <c r="M277" s="816"/>
      <c r="N277" s="817"/>
      <c r="O277" s="237"/>
      <c r="P277" s="307"/>
      <c r="Q277" s="307"/>
      <c r="R277" s="307"/>
      <c r="S277" s="307"/>
      <c r="T277" s="307"/>
      <c r="U277" s="307"/>
      <c r="V277" s="307"/>
      <c r="W277" s="307"/>
      <c r="X277" s="307"/>
      <c r="Y277" s="307"/>
      <c r="Z277" s="307"/>
      <c r="AA277" s="307"/>
      <c r="AB277" s="125"/>
      <c r="AC277" s="125"/>
      <c r="AD277" s="125"/>
      <c r="AE277" s="125"/>
      <c r="AF277" s="125"/>
      <c r="AG277" s="125"/>
      <c r="AH277" s="125"/>
      <c r="AI277" s="125"/>
      <c r="AJ277" s="125"/>
      <c r="AK277" s="125"/>
      <c r="AL277" s="125"/>
      <c r="AM277" s="125"/>
      <c r="AN277" s="125"/>
      <c r="AO277" s="125"/>
      <c r="AP277" s="125"/>
      <c r="AQ277" s="125"/>
      <c r="AR277" s="125"/>
      <c r="AS277" s="125"/>
      <c r="AT277" s="125"/>
      <c r="AU277" s="125"/>
      <c r="AV277" s="125"/>
      <c r="AW277" s="125"/>
      <c r="AX277" s="125"/>
      <c r="AY277" s="125"/>
      <c r="AZ277" s="125"/>
      <c r="BA277" s="125"/>
      <c r="BB277" s="125"/>
      <c r="BC277" s="125"/>
      <c r="BD277" s="125"/>
      <c r="BE277" s="125"/>
      <c r="BF277" s="125"/>
      <c r="BG277" s="125"/>
      <c r="BH277" s="125"/>
      <c r="BI277" s="125"/>
      <c r="BJ277" s="125"/>
      <c r="BK277" s="125"/>
      <c r="BL277" s="125"/>
      <c r="BM277" s="125"/>
      <c r="BN277" s="125"/>
      <c r="BO277" s="125"/>
      <c r="BP277" s="125"/>
      <c r="BQ277" s="125"/>
      <c r="BR277" s="125"/>
      <c r="BS277" s="125"/>
      <c r="BT277" s="125"/>
      <c r="BU277" s="125"/>
      <c r="BV277" s="125"/>
      <c r="BW277" s="125"/>
      <c r="BX277" s="125"/>
      <c r="BY277" s="125"/>
      <c r="BZ277" s="125"/>
      <c r="CA277" s="125"/>
      <c r="CB277" s="125"/>
      <c r="CC277" s="125"/>
      <c r="CD277" s="125"/>
      <c r="CE277" s="125"/>
      <c r="CF277" s="125"/>
      <c r="CG277" s="125"/>
      <c r="CH277" s="125"/>
      <c r="CI277" s="125"/>
      <c r="CJ277" s="125"/>
      <c r="CK277" s="125"/>
      <c r="CL277" s="125"/>
      <c r="CM277" s="125"/>
      <c r="CN277" s="125"/>
      <c r="CO277" s="125"/>
      <c r="CP277" s="125"/>
      <c r="CQ277" s="125"/>
      <c r="CR277" s="125"/>
      <c r="CS277" s="125"/>
      <c r="CT277" s="125"/>
      <c r="CU277" s="125"/>
      <c r="CV277" s="125"/>
      <c r="CW277" s="125"/>
      <c r="CX277" s="125"/>
      <c r="CY277" s="125"/>
      <c r="CZ277" s="125"/>
      <c r="DA277" s="125"/>
      <c r="DB277" s="125"/>
      <c r="DC277" s="125"/>
      <c r="DD277" s="125"/>
      <c r="DE277" s="125"/>
      <c r="DF277" s="125"/>
      <c r="DG277" s="125"/>
      <c r="DH277" s="125"/>
      <c r="DI277" s="125"/>
      <c r="DJ277" s="125"/>
      <c r="DK277" s="125"/>
      <c r="DL277" s="125"/>
      <c r="DM277" s="125"/>
      <c r="DN277" s="125"/>
      <c r="DO277" s="125"/>
      <c r="DP277" s="125"/>
      <c r="DQ277" s="125"/>
      <c r="DR277" s="125"/>
      <c r="DS277" s="125"/>
      <c r="DT277" s="125"/>
      <c r="DU277" s="125"/>
      <c r="DV277" s="125"/>
      <c r="DW277" s="125"/>
      <c r="DX277" s="125"/>
      <c r="DY277" s="125"/>
      <c r="DZ277" s="125"/>
      <c r="EA277" s="125"/>
      <c r="EB277" s="125"/>
      <c r="EC277" s="125"/>
      <c r="ED277" s="125"/>
      <c r="EE277" s="125"/>
      <c r="EF277" s="125"/>
      <c r="EG277" s="125"/>
      <c r="EH277" s="125"/>
      <c r="EI277" s="125"/>
      <c r="EJ277" s="125"/>
      <c r="EK277" s="125"/>
      <c r="EL277" s="125"/>
      <c r="EM277" s="125"/>
      <c r="EN277" s="125"/>
    </row>
    <row r="278" spans="1:144" s="123" customFormat="1" ht="121.5" customHeight="1">
      <c r="B278" s="31" t="s">
        <v>432</v>
      </c>
      <c r="C278" s="41" t="s">
        <v>522</v>
      </c>
      <c r="D278" s="31"/>
      <c r="E278" s="669">
        <v>272000</v>
      </c>
      <c r="F278" s="669">
        <v>272000</v>
      </c>
      <c r="G278" s="42">
        <f>(F278/E278)*100</f>
        <v>100</v>
      </c>
      <c r="H278" s="344">
        <f>G278/100</f>
        <v>1</v>
      </c>
      <c r="I278" s="522" t="s">
        <v>520</v>
      </c>
      <c r="J278" s="518" t="s">
        <v>10</v>
      </c>
      <c r="K278" s="518">
        <v>100</v>
      </c>
      <c r="L278" s="520">
        <v>100</v>
      </c>
      <c r="M278" s="42">
        <v>100</v>
      </c>
      <c r="N278" s="666">
        <f>M278/100</f>
        <v>1</v>
      </c>
      <c r="O278" s="518"/>
      <c r="P278" s="307"/>
      <c r="Q278" s="307"/>
      <c r="R278" s="307"/>
      <c r="S278" s="307"/>
      <c r="T278" s="307"/>
      <c r="U278" s="307"/>
      <c r="V278" s="307"/>
      <c r="W278" s="307"/>
      <c r="X278" s="307"/>
      <c r="Y278" s="307"/>
      <c r="Z278" s="307"/>
      <c r="AA278" s="307"/>
      <c r="AB278" s="125"/>
      <c r="AC278" s="125"/>
      <c r="AD278" s="125"/>
      <c r="AE278" s="125"/>
      <c r="AF278" s="125"/>
      <c r="AG278" s="125"/>
      <c r="AH278" s="125"/>
      <c r="AI278" s="125"/>
      <c r="AJ278" s="125"/>
      <c r="AK278" s="125"/>
      <c r="AL278" s="125"/>
      <c r="AM278" s="125"/>
      <c r="AN278" s="125"/>
      <c r="AO278" s="125"/>
      <c r="AP278" s="125"/>
      <c r="AQ278" s="125"/>
      <c r="AR278" s="125"/>
      <c r="AS278" s="125"/>
      <c r="AT278" s="125"/>
      <c r="AU278" s="125"/>
      <c r="AV278" s="125"/>
      <c r="AW278" s="125"/>
      <c r="AX278" s="125"/>
      <c r="AY278" s="125"/>
      <c r="AZ278" s="125"/>
      <c r="BA278" s="125"/>
      <c r="BB278" s="125"/>
      <c r="BC278" s="125"/>
      <c r="BD278" s="125"/>
      <c r="BE278" s="125"/>
      <c r="BF278" s="125"/>
      <c r="BG278" s="125"/>
      <c r="BH278" s="125"/>
      <c r="BI278" s="125"/>
      <c r="BJ278" s="125"/>
      <c r="BK278" s="125"/>
      <c r="BL278" s="125"/>
      <c r="BM278" s="125"/>
      <c r="BN278" s="125"/>
      <c r="BO278" s="125"/>
      <c r="BP278" s="125"/>
      <c r="BQ278" s="125"/>
      <c r="BR278" s="125"/>
      <c r="BS278" s="125"/>
      <c r="BT278" s="125"/>
      <c r="BU278" s="125"/>
      <c r="BV278" s="125"/>
      <c r="BW278" s="125"/>
      <c r="BX278" s="125"/>
      <c r="BY278" s="125"/>
      <c r="BZ278" s="125"/>
      <c r="CA278" s="125"/>
      <c r="CB278" s="125"/>
      <c r="CC278" s="125"/>
      <c r="CD278" s="125"/>
      <c r="CE278" s="125"/>
      <c r="CF278" s="125"/>
      <c r="CG278" s="125"/>
      <c r="CH278" s="125"/>
      <c r="CI278" s="125"/>
      <c r="CJ278" s="125"/>
      <c r="CK278" s="125"/>
      <c r="CL278" s="125"/>
      <c r="CM278" s="125"/>
      <c r="CN278" s="125"/>
      <c r="CO278" s="125"/>
      <c r="CP278" s="125"/>
      <c r="CQ278" s="125"/>
      <c r="CR278" s="125"/>
      <c r="CS278" s="125"/>
      <c r="CT278" s="125"/>
      <c r="CU278" s="125"/>
      <c r="CV278" s="125"/>
      <c r="CW278" s="125"/>
      <c r="CX278" s="125"/>
      <c r="CY278" s="125"/>
      <c r="CZ278" s="125"/>
      <c r="DA278" s="125"/>
      <c r="DB278" s="125"/>
      <c r="DC278" s="125"/>
      <c r="DD278" s="125"/>
      <c r="DE278" s="125"/>
      <c r="DF278" s="125"/>
      <c r="DG278" s="125"/>
      <c r="DH278" s="125"/>
      <c r="DI278" s="125"/>
      <c r="DJ278" s="125"/>
      <c r="DK278" s="125"/>
      <c r="DL278" s="125"/>
      <c r="DM278" s="125"/>
      <c r="DN278" s="125"/>
      <c r="DO278" s="125"/>
      <c r="DP278" s="125"/>
      <c r="DQ278" s="125"/>
      <c r="DR278" s="125"/>
      <c r="DS278" s="125"/>
      <c r="DT278" s="125"/>
      <c r="DU278" s="125"/>
      <c r="DV278" s="125"/>
      <c r="DW278" s="125"/>
      <c r="DX278" s="125"/>
      <c r="DY278" s="125"/>
      <c r="DZ278" s="125"/>
      <c r="EA278" s="125"/>
      <c r="EB278" s="125"/>
      <c r="EC278" s="125"/>
      <c r="ED278" s="125"/>
      <c r="EE278" s="125"/>
      <c r="EF278" s="125"/>
      <c r="EG278" s="125"/>
      <c r="EH278" s="125"/>
      <c r="EI278" s="125"/>
      <c r="EJ278" s="125"/>
      <c r="EK278" s="125"/>
      <c r="EL278" s="125"/>
      <c r="EM278" s="125"/>
      <c r="EN278" s="125"/>
    </row>
    <row r="279" spans="1:144" s="123" customFormat="1" ht="166.5" customHeight="1">
      <c r="B279" s="31" t="s">
        <v>433</v>
      </c>
      <c r="C279" s="41" t="s">
        <v>523</v>
      </c>
      <c r="D279" s="31"/>
      <c r="E279" s="669">
        <v>9259000</v>
      </c>
      <c r="F279" s="669">
        <v>9219679.3900000006</v>
      </c>
      <c r="G279" s="42">
        <f>(F279/E279)*100</f>
        <v>99.575325521114593</v>
      </c>
      <c r="H279" s="344">
        <f>G279/100</f>
        <v>0.99575325521114588</v>
      </c>
      <c r="I279" s="522" t="s">
        <v>151</v>
      </c>
      <c r="J279" s="518" t="s">
        <v>10</v>
      </c>
      <c r="K279" s="518" t="s">
        <v>606</v>
      </c>
      <c r="L279" s="520">
        <v>87.7</v>
      </c>
      <c r="M279" s="42">
        <f>L279/90*100</f>
        <v>97.444444444444443</v>
      </c>
      <c r="N279" s="666">
        <f t="shared" ref="N279:N287" si="41">M279/100</f>
        <v>0.97444444444444445</v>
      </c>
      <c r="O279" s="518" t="s">
        <v>625</v>
      </c>
      <c r="P279" s="307"/>
      <c r="Q279" s="307"/>
      <c r="R279" s="307"/>
      <c r="S279" s="307"/>
      <c r="T279" s="307"/>
      <c r="U279" s="307"/>
      <c r="V279" s="307"/>
      <c r="W279" s="307"/>
      <c r="X279" s="307"/>
      <c r="Y279" s="307"/>
      <c r="Z279" s="307"/>
      <c r="AA279" s="307"/>
      <c r="AB279" s="125"/>
      <c r="AC279" s="125"/>
      <c r="AD279" s="125"/>
      <c r="AE279" s="125"/>
      <c r="AF279" s="125"/>
      <c r="AG279" s="125"/>
      <c r="AH279" s="125"/>
      <c r="AI279" s="125"/>
      <c r="AJ279" s="125"/>
      <c r="AK279" s="125"/>
      <c r="AL279" s="125"/>
      <c r="AM279" s="125"/>
      <c r="AN279" s="125"/>
      <c r="AO279" s="125"/>
      <c r="AP279" s="125"/>
      <c r="AQ279" s="125"/>
      <c r="AR279" s="125"/>
      <c r="AS279" s="125"/>
      <c r="AT279" s="125"/>
      <c r="AU279" s="125"/>
      <c r="AV279" s="125"/>
      <c r="AW279" s="125"/>
      <c r="AX279" s="125"/>
      <c r="AY279" s="125"/>
      <c r="AZ279" s="125"/>
      <c r="BA279" s="125"/>
      <c r="BB279" s="125"/>
      <c r="BC279" s="125"/>
      <c r="BD279" s="125"/>
      <c r="BE279" s="125"/>
      <c r="BF279" s="125"/>
      <c r="BG279" s="125"/>
      <c r="BH279" s="125"/>
      <c r="BI279" s="125"/>
      <c r="BJ279" s="125"/>
      <c r="BK279" s="125"/>
      <c r="BL279" s="125"/>
      <c r="BM279" s="125"/>
      <c r="BN279" s="125"/>
      <c r="BO279" s="125"/>
      <c r="BP279" s="125"/>
      <c r="BQ279" s="125"/>
      <c r="BR279" s="125"/>
      <c r="BS279" s="125"/>
      <c r="BT279" s="125"/>
      <c r="BU279" s="125"/>
      <c r="BV279" s="125"/>
      <c r="BW279" s="125"/>
      <c r="BX279" s="125"/>
      <c r="BY279" s="125"/>
      <c r="BZ279" s="125"/>
      <c r="CA279" s="125"/>
      <c r="CB279" s="125"/>
      <c r="CC279" s="125"/>
      <c r="CD279" s="125"/>
      <c r="CE279" s="125"/>
      <c r="CF279" s="125"/>
      <c r="CG279" s="125"/>
      <c r="CH279" s="125"/>
      <c r="CI279" s="125"/>
      <c r="CJ279" s="125"/>
      <c r="CK279" s="125"/>
      <c r="CL279" s="125"/>
      <c r="CM279" s="125"/>
      <c r="CN279" s="125"/>
      <c r="CO279" s="125"/>
      <c r="CP279" s="125"/>
      <c r="CQ279" s="125"/>
      <c r="CR279" s="125"/>
      <c r="CS279" s="125"/>
      <c r="CT279" s="125"/>
      <c r="CU279" s="125"/>
      <c r="CV279" s="125"/>
      <c r="CW279" s="125"/>
      <c r="CX279" s="125"/>
      <c r="CY279" s="125"/>
      <c r="CZ279" s="125"/>
      <c r="DA279" s="125"/>
      <c r="DB279" s="125"/>
      <c r="DC279" s="125"/>
      <c r="DD279" s="125"/>
      <c r="DE279" s="125"/>
      <c r="DF279" s="125"/>
      <c r="DG279" s="125"/>
      <c r="DH279" s="125"/>
      <c r="DI279" s="125"/>
      <c r="DJ279" s="125"/>
      <c r="DK279" s="125"/>
      <c r="DL279" s="125"/>
      <c r="DM279" s="125"/>
      <c r="DN279" s="125"/>
      <c r="DO279" s="125"/>
      <c r="DP279" s="125"/>
      <c r="DQ279" s="125"/>
      <c r="DR279" s="125"/>
      <c r="DS279" s="125"/>
      <c r="DT279" s="125"/>
      <c r="DU279" s="125"/>
      <c r="DV279" s="125"/>
      <c r="DW279" s="125"/>
      <c r="DX279" s="125"/>
      <c r="DY279" s="125"/>
      <c r="DZ279" s="125"/>
      <c r="EA279" s="125"/>
      <c r="EB279" s="125"/>
      <c r="EC279" s="125"/>
      <c r="ED279" s="125"/>
      <c r="EE279" s="125"/>
      <c r="EF279" s="125"/>
      <c r="EG279" s="125"/>
      <c r="EH279" s="125"/>
      <c r="EI279" s="125"/>
      <c r="EJ279" s="125"/>
      <c r="EK279" s="125"/>
      <c r="EL279" s="125"/>
      <c r="EM279" s="125"/>
      <c r="EN279" s="125"/>
    </row>
    <row r="280" spans="1:144" s="123" customFormat="1" ht="86.25" customHeight="1">
      <c r="B280" s="31"/>
      <c r="C280" s="41"/>
      <c r="D280" s="31"/>
      <c r="E280" s="537"/>
      <c r="F280" s="537"/>
      <c r="G280" s="42"/>
      <c r="H280" s="344"/>
      <c r="I280" s="522" t="s">
        <v>616</v>
      </c>
      <c r="J280" s="518" t="s">
        <v>10</v>
      </c>
      <c r="K280" s="518" t="s">
        <v>613</v>
      </c>
      <c r="L280" s="518">
        <v>98.9</v>
      </c>
      <c r="M280" s="42">
        <f>L280/95*100</f>
        <v>104.10526315789474</v>
      </c>
      <c r="N280" s="666">
        <f t="shared" si="41"/>
        <v>1.0410526315789475</v>
      </c>
      <c r="O280" s="237"/>
      <c r="P280" s="307"/>
      <c r="Q280" s="307"/>
      <c r="R280" s="307"/>
      <c r="S280" s="307"/>
      <c r="T280" s="307"/>
      <c r="U280" s="307"/>
      <c r="V280" s="307"/>
      <c r="W280" s="307"/>
      <c r="X280" s="307"/>
      <c r="Y280" s="307"/>
      <c r="Z280" s="307"/>
      <c r="AA280" s="307"/>
      <c r="AB280" s="125"/>
      <c r="AC280" s="125"/>
      <c r="AD280" s="125"/>
      <c r="AE280" s="125"/>
      <c r="AF280" s="125"/>
      <c r="AG280" s="125"/>
      <c r="AH280" s="125"/>
      <c r="AI280" s="125"/>
      <c r="AJ280" s="125"/>
      <c r="AK280" s="125"/>
      <c r="AL280" s="125"/>
      <c r="AM280" s="125"/>
      <c r="AN280" s="125"/>
      <c r="AO280" s="125"/>
      <c r="AP280" s="125"/>
      <c r="AQ280" s="125"/>
      <c r="AR280" s="125"/>
      <c r="AS280" s="125"/>
      <c r="AT280" s="125"/>
      <c r="AU280" s="125"/>
      <c r="AV280" s="125"/>
      <c r="AW280" s="125"/>
      <c r="AX280" s="125"/>
      <c r="AY280" s="125"/>
      <c r="AZ280" s="125"/>
      <c r="BA280" s="125"/>
      <c r="BB280" s="125"/>
      <c r="BC280" s="125"/>
      <c r="BD280" s="125"/>
      <c r="BE280" s="125"/>
      <c r="BF280" s="125"/>
      <c r="BG280" s="125"/>
      <c r="BH280" s="125"/>
      <c r="BI280" s="125"/>
      <c r="BJ280" s="125"/>
      <c r="BK280" s="125"/>
      <c r="BL280" s="125"/>
      <c r="BM280" s="125"/>
      <c r="BN280" s="125"/>
      <c r="BO280" s="125"/>
      <c r="BP280" s="125"/>
      <c r="BQ280" s="125"/>
      <c r="BR280" s="125"/>
      <c r="BS280" s="125"/>
      <c r="BT280" s="125"/>
      <c r="BU280" s="125"/>
      <c r="BV280" s="125"/>
      <c r="BW280" s="125"/>
      <c r="BX280" s="125"/>
      <c r="BY280" s="125"/>
      <c r="BZ280" s="125"/>
      <c r="CA280" s="125"/>
      <c r="CB280" s="125"/>
      <c r="CC280" s="125"/>
      <c r="CD280" s="125"/>
      <c r="CE280" s="125"/>
      <c r="CF280" s="125"/>
      <c r="CG280" s="125"/>
      <c r="CH280" s="125"/>
      <c r="CI280" s="125"/>
      <c r="CJ280" s="125"/>
      <c r="CK280" s="125"/>
      <c r="CL280" s="125"/>
      <c r="CM280" s="125"/>
      <c r="CN280" s="125"/>
      <c r="CO280" s="125"/>
      <c r="CP280" s="125"/>
      <c r="CQ280" s="125"/>
      <c r="CR280" s="125"/>
      <c r="CS280" s="125"/>
      <c r="CT280" s="125"/>
      <c r="CU280" s="125"/>
      <c r="CV280" s="125"/>
      <c r="CW280" s="125"/>
      <c r="CX280" s="125"/>
      <c r="CY280" s="125"/>
      <c r="CZ280" s="125"/>
      <c r="DA280" s="125"/>
      <c r="DB280" s="125"/>
      <c r="DC280" s="125"/>
      <c r="DD280" s="125"/>
      <c r="DE280" s="125"/>
      <c r="DF280" s="125"/>
      <c r="DG280" s="125"/>
      <c r="DH280" s="125"/>
      <c r="DI280" s="125"/>
      <c r="DJ280" s="125"/>
      <c r="DK280" s="125"/>
      <c r="DL280" s="125"/>
      <c r="DM280" s="125"/>
      <c r="DN280" s="125"/>
      <c r="DO280" s="125"/>
      <c r="DP280" s="125"/>
      <c r="DQ280" s="125"/>
      <c r="DR280" s="125"/>
      <c r="DS280" s="125"/>
      <c r="DT280" s="125"/>
      <c r="DU280" s="125"/>
      <c r="DV280" s="125"/>
      <c r="DW280" s="125"/>
      <c r="DX280" s="125"/>
      <c r="DY280" s="125"/>
      <c r="DZ280" s="125"/>
      <c r="EA280" s="125"/>
      <c r="EB280" s="125"/>
      <c r="EC280" s="125"/>
      <c r="ED280" s="125"/>
      <c r="EE280" s="125"/>
      <c r="EF280" s="125"/>
      <c r="EG280" s="125"/>
      <c r="EH280" s="125"/>
      <c r="EI280" s="125"/>
      <c r="EJ280" s="125"/>
      <c r="EK280" s="125"/>
      <c r="EL280" s="125"/>
      <c r="EM280" s="125"/>
      <c r="EN280" s="125"/>
    </row>
    <row r="281" spans="1:144" s="123" customFormat="1" ht="86.25" customHeight="1">
      <c r="B281" s="31"/>
      <c r="C281" s="41"/>
      <c r="D281" s="31"/>
      <c r="E281" s="664"/>
      <c r="F281" s="664"/>
      <c r="G281" s="42"/>
      <c r="H281" s="344"/>
      <c r="I281" s="522" t="s">
        <v>617</v>
      </c>
      <c r="J281" s="518" t="s">
        <v>10</v>
      </c>
      <c r="K281" s="518">
        <v>100</v>
      </c>
      <c r="L281" s="518">
        <v>100</v>
      </c>
      <c r="M281" s="42">
        <f>L281/K281*100</f>
        <v>100</v>
      </c>
      <c r="N281" s="666">
        <f t="shared" si="41"/>
        <v>1</v>
      </c>
      <c r="O281" s="237"/>
      <c r="P281" s="307"/>
      <c r="Q281" s="307"/>
      <c r="R281" s="307"/>
      <c r="S281" s="307"/>
      <c r="T281" s="307"/>
      <c r="U281" s="307"/>
      <c r="V281" s="307"/>
      <c r="W281" s="307"/>
      <c r="X281" s="307"/>
      <c r="Y281" s="307"/>
      <c r="Z281" s="307"/>
      <c r="AA281" s="307"/>
      <c r="AB281" s="125"/>
      <c r="AC281" s="125"/>
      <c r="AD281" s="125"/>
      <c r="AE281" s="125"/>
      <c r="AF281" s="125"/>
      <c r="AG281" s="125"/>
      <c r="AH281" s="125"/>
      <c r="AI281" s="125"/>
      <c r="AJ281" s="125"/>
      <c r="AK281" s="125"/>
      <c r="AL281" s="125"/>
      <c r="AM281" s="125"/>
      <c r="AN281" s="125"/>
      <c r="AO281" s="125"/>
      <c r="AP281" s="125"/>
      <c r="AQ281" s="125"/>
      <c r="AR281" s="125"/>
      <c r="AS281" s="125"/>
      <c r="AT281" s="125"/>
      <c r="AU281" s="125"/>
      <c r="AV281" s="125"/>
      <c r="AW281" s="125"/>
      <c r="AX281" s="125"/>
      <c r="AY281" s="125"/>
      <c r="AZ281" s="125"/>
      <c r="BA281" s="125"/>
      <c r="BB281" s="125"/>
      <c r="BC281" s="125"/>
      <c r="BD281" s="125"/>
      <c r="BE281" s="125"/>
      <c r="BF281" s="125"/>
      <c r="BG281" s="125"/>
      <c r="BH281" s="125"/>
      <c r="BI281" s="125"/>
      <c r="BJ281" s="125"/>
      <c r="BK281" s="125"/>
      <c r="BL281" s="125"/>
      <c r="BM281" s="125"/>
      <c r="BN281" s="125"/>
      <c r="BO281" s="125"/>
      <c r="BP281" s="125"/>
      <c r="BQ281" s="125"/>
      <c r="BR281" s="125"/>
      <c r="BS281" s="125"/>
      <c r="BT281" s="125"/>
      <c r="BU281" s="125"/>
      <c r="BV281" s="125"/>
      <c r="BW281" s="125"/>
      <c r="BX281" s="125"/>
      <c r="BY281" s="125"/>
      <c r="BZ281" s="125"/>
      <c r="CA281" s="125"/>
      <c r="CB281" s="125"/>
      <c r="CC281" s="125"/>
      <c r="CD281" s="125"/>
      <c r="CE281" s="125"/>
      <c r="CF281" s="125"/>
      <c r="CG281" s="125"/>
      <c r="CH281" s="125"/>
      <c r="CI281" s="125"/>
      <c r="CJ281" s="125"/>
      <c r="CK281" s="125"/>
      <c r="CL281" s="125"/>
      <c r="CM281" s="125"/>
      <c r="CN281" s="125"/>
      <c r="CO281" s="125"/>
      <c r="CP281" s="125"/>
      <c r="CQ281" s="125"/>
      <c r="CR281" s="125"/>
      <c r="CS281" s="125"/>
      <c r="CT281" s="125"/>
      <c r="CU281" s="125"/>
      <c r="CV281" s="125"/>
      <c r="CW281" s="125"/>
      <c r="CX281" s="125"/>
      <c r="CY281" s="125"/>
      <c r="CZ281" s="125"/>
      <c r="DA281" s="125"/>
      <c r="DB281" s="125"/>
      <c r="DC281" s="125"/>
      <c r="DD281" s="125"/>
      <c r="DE281" s="125"/>
      <c r="DF281" s="125"/>
      <c r="DG281" s="125"/>
      <c r="DH281" s="125"/>
      <c r="DI281" s="125"/>
      <c r="DJ281" s="125"/>
      <c r="DK281" s="125"/>
      <c r="DL281" s="125"/>
      <c r="DM281" s="125"/>
      <c r="DN281" s="125"/>
      <c r="DO281" s="125"/>
      <c r="DP281" s="125"/>
      <c r="DQ281" s="125"/>
      <c r="DR281" s="125"/>
      <c r="DS281" s="125"/>
      <c r="DT281" s="125"/>
      <c r="DU281" s="125"/>
      <c r="DV281" s="125"/>
      <c r="DW281" s="125"/>
      <c r="DX281" s="125"/>
      <c r="DY281" s="125"/>
      <c r="DZ281" s="125"/>
      <c r="EA281" s="125"/>
      <c r="EB281" s="125"/>
      <c r="EC281" s="125"/>
      <c r="ED281" s="125"/>
      <c r="EE281" s="125"/>
      <c r="EF281" s="125"/>
      <c r="EG281" s="125"/>
      <c r="EH281" s="125"/>
      <c r="EI281" s="125"/>
      <c r="EJ281" s="125"/>
      <c r="EK281" s="125"/>
      <c r="EL281" s="125"/>
      <c r="EM281" s="125"/>
      <c r="EN281" s="125"/>
    </row>
    <row r="282" spans="1:144" s="123" customFormat="1" ht="86.25" customHeight="1">
      <c r="B282" s="31"/>
      <c r="C282" s="41"/>
      <c r="D282" s="31"/>
      <c r="E282" s="664"/>
      <c r="F282" s="664"/>
      <c r="G282" s="42"/>
      <c r="H282" s="344"/>
      <c r="I282" s="522" t="s">
        <v>618</v>
      </c>
      <c r="J282" s="518" t="s">
        <v>10</v>
      </c>
      <c r="K282" s="518">
        <v>100</v>
      </c>
      <c r="L282" s="518">
        <v>100</v>
      </c>
      <c r="M282" s="42">
        <f t="shared" ref="M282:M287" si="42">L282/K282*100</f>
        <v>100</v>
      </c>
      <c r="N282" s="666">
        <f t="shared" si="41"/>
        <v>1</v>
      </c>
      <c r="O282" s="237"/>
      <c r="P282" s="307"/>
      <c r="Q282" s="307"/>
      <c r="R282" s="307"/>
      <c r="S282" s="307"/>
      <c r="T282" s="307"/>
      <c r="U282" s="307"/>
      <c r="V282" s="307"/>
      <c r="W282" s="307"/>
      <c r="X282" s="307"/>
      <c r="Y282" s="307"/>
      <c r="Z282" s="307"/>
      <c r="AA282" s="307"/>
      <c r="AB282" s="125"/>
      <c r="AC282" s="125"/>
      <c r="AD282" s="125"/>
      <c r="AE282" s="125"/>
      <c r="AF282" s="125"/>
      <c r="AG282" s="125"/>
      <c r="AH282" s="125"/>
      <c r="AI282" s="125"/>
      <c r="AJ282" s="125"/>
      <c r="AK282" s="125"/>
      <c r="AL282" s="125"/>
      <c r="AM282" s="125"/>
      <c r="AN282" s="125"/>
      <c r="AO282" s="125"/>
      <c r="AP282" s="125"/>
      <c r="AQ282" s="125"/>
      <c r="AR282" s="125"/>
      <c r="AS282" s="125"/>
      <c r="AT282" s="125"/>
      <c r="AU282" s="125"/>
      <c r="AV282" s="125"/>
      <c r="AW282" s="125"/>
      <c r="AX282" s="125"/>
      <c r="AY282" s="125"/>
      <c r="AZ282" s="125"/>
      <c r="BA282" s="125"/>
      <c r="BB282" s="125"/>
      <c r="BC282" s="125"/>
      <c r="BD282" s="125"/>
      <c r="BE282" s="125"/>
      <c r="BF282" s="125"/>
      <c r="BG282" s="125"/>
      <c r="BH282" s="125"/>
      <c r="BI282" s="125"/>
      <c r="BJ282" s="125"/>
      <c r="BK282" s="125"/>
      <c r="BL282" s="125"/>
      <c r="BM282" s="125"/>
      <c r="BN282" s="125"/>
      <c r="BO282" s="125"/>
      <c r="BP282" s="125"/>
      <c r="BQ282" s="125"/>
      <c r="BR282" s="125"/>
      <c r="BS282" s="125"/>
      <c r="BT282" s="125"/>
      <c r="BU282" s="125"/>
      <c r="BV282" s="125"/>
      <c r="BW282" s="125"/>
      <c r="BX282" s="125"/>
      <c r="BY282" s="125"/>
      <c r="BZ282" s="125"/>
      <c r="CA282" s="125"/>
      <c r="CB282" s="125"/>
      <c r="CC282" s="125"/>
      <c r="CD282" s="125"/>
      <c r="CE282" s="125"/>
      <c r="CF282" s="125"/>
      <c r="CG282" s="125"/>
      <c r="CH282" s="125"/>
      <c r="CI282" s="125"/>
      <c r="CJ282" s="125"/>
      <c r="CK282" s="125"/>
      <c r="CL282" s="125"/>
      <c r="CM282" s="125"/>
      <c r="CN282" s="125"/>
      <c r="CO282" s="125"/>
      <c r="CP282" s="125"/>
      <c r="CQ282" s="125"/>
      <c r="CR282" s="125"/>
      <c r="CS282" s="125"/>
      <c r="CT282" s="125"/>
      <c r="CU282" s="125"/>
      <c r="CV282" s="125"/>
      <c r="CW282" s="125"/>
      <c r="CX282" s="125"/>
      <c r="CY282" s="125"/>
      <c r="CZ282" s="125"/>
      <c r="DA282" s="125"/>
      <c r="DB282" s="125"/>
      <c r="DC282" s="125"/>
      <c r="DD282" s="125"/>
      <c r="DE282" s="125"/>
      <c r="DF282" s="125"/>
      <c r="DG282" s="125"/>
      <c r="DH282" s="125"/>
      <c r="DI282" s="125"/>
      <c r="DJ282" s="125"/>
      <c r="DK282" s="125"/>
      <c r="DL282" s="125"/>
      <c r="DM282" s="125"/>
      <c r="DN282" s="125"/>
      <c r="DO282" s="125"/>
      <c r="DP282" s="125"/>
      <c r="DQ282" s="125"/>
      <c r="DR282" s="125"/>
      <c r="DS282" s="125"/>
      <c r="DT282" s="125"/>
      <c r="DU282" s="125"/>
      <c r="DV282" s="125"/>
      <c r="DW282" s="125"/>
      <c r="DX282" s="125"/>
      <c r="DY282" s="125"/>
      <c r="DZ282" s="125"/>
      <c r="EA282" s="125"/>
      <c r="EB282" s="125"/>
      <c r="EC282" s="125"/>
      <c r="ED282" s="125"/>
      <c r="EE282" s="125"/>
      <c r="EF282" s="125"/>
      <c r="EG282" s="125"/>
      <c r="EH282" s="125"/>
      <c r="EI282" s="125"/>
      <c r="EJ282" s="125"/>
      <c r="EK282" s="125"/>
      <c r="EL282" s="125"/>
      <c r="EM282" s="125"/>
      <c r="EN282" s="125"/>
    </row>
    <row r="283" spans="1:144" s="123" customFormat="1" ht="86.25" customHeight="1">
      <c r="B283" s="31"/>
      <c r="C283" s="41"/>
      <c r="D283" s="31"/>
      <c r="E283" s="664"/>
      <c r="F283" s="664"/>
      <c r="G283" s="42"/>
      <c r="H283" s="344"/>
      <c r="I283" s="522" t="s">
        <v>619</v>
      </c>
      <c r="J283" s="518" t="s">
        <v>615</v>
      </c>
      <c r="K283" s="518">
        <v>1</v>
      </c>
      <c r="L283" s="518">
        <v>1</v>
      </c>
      <c r="M283" s="42">
        <f t="shared" si="42"/>
        <v>100</v>
      </c>
      <c r="N283" s="666">
        <f t="shared" si="41"/>
        <v>1</v>
      </c>
      <c r="O283" s="237"/>
      <c r="P283" s="307"/>
      <c r="Q283" s="307"/>
      <c r="R283" s="307"/>
      <c r="S283" s="307"/>
      <c r="T283" s="307"/>
      <c r="U283" s="307"/>
      <c r="V283" s="307"/>
      <c r="W283" s="307"/>
      <c r="X283" s="307"/>
      <c r="Y283" s="307"/>
      <c r="Z283" s="307"/>
      <c r="AA283" s="307"/>
      <c r="AB283" s="125"/>
      <c r="AC283" s="125"/>
      <c r="AD283" s="125"/>
      <c r="AE283" s="125"/>
      <c r="AF283" s="125"/>
      <c r="AG283" s="125"/>
      <c r="AH283" s="125"/>
      <c r="AI283" s="125"/>
      <c r="AJ283" s="125"/>
      <c r="AK283" s="125"/>
      <c r="AL283" s="125"/>
      <c r="AM283" s="125"/>
      <c r="AN283" s="125"/>
      <c r="AO283" s="125"/>
      <c r="AP283" s="125"/>
      <c r="AQ283" s="125"/>
      <c r="AR283" s="125"/>
      <c r="AS283" s="125"/>
      <c r="AT283" s="125"/>
      <c r="AU283" s="125"/>
      <c r="AV283" s="125"/>
      <c r="AW283" s="125"/>
      <c r="AX283" s="125"/>
      <c r="AY283" s="125"/>
      <c r="AZ283" s="125"/>
      <c r="BA283" s="125"/>
      <c r="BB283" s="125"/>
      <c r="BC283" s="125"/>
      <c r="BD283" s="125"/>
      <c r="BE283" s="125"/>
      <c r="BF283" s="125"/>
      <c r="BG283" s="125"/>
      <c r="BH283" s="125"/>
      <c r="BI283" s="125"/>
      <c r="BJ283" s="125"/>
      <c r="BK283" s="125"/>
      <c r="BL283" s="125"/>
      <c r="BM283" s="125"/>
      <c r="BN283" s="125"/>
      <c r="BO283" s="125"/>
      <c r="BP283" s="125"/>
      <c r="BQ283" s="125"/>
      <c r="BR283" s="125"/>
      <c r="BS283" s="125"/>
      <c r="BT283" s="125"/>
      <c r="BU283" s="125"/>
      <c r="BV283" s="125"/>
      <c r="BW283" s="125"/>
      <c r="BX283" s="125"/>
      <c r="BY283" s="125"/>
      <c r="BZ283" s="125"/>
      <c r="CA283" s="125"/>
      <c r="CB283" s="125"/>
      <c r="CC283" s="125"/>
      <c r="CD283" s="125"/>
      <c r="CE283" s="125"/>
      <c r="CF283" s="125"/>
      <c r="CG283" s="125"/>
      <c r="CH283" s="125"/>
      <c r="CI283" s="125"/>
      <c r="CJ283" s="125"/>
      <c r="CK283" s="125"/>
      <c r="CL283" s="125"/>
      <c r="CM283" s="125"/>
      <c r="CN283" s="125"/>
      <c r="CO283" s="125"/>
      <c r="CP283" s="125"/>
      <c r="CQ283" s="125"/>
      <c r="CR283" s="125"/>
      <c r="CS283" s="125"/>
      <c r="CT283" s="125"/>
      <c r="CU283" s="125"/>
      <c r="CV283" s="125"/>
      <c r="CW283" s="125"/>
      <c r="CX283" s="125"/>
      <c r="CY283" s="125"/>
      <c r="CZ283" s="125"/>
      <c r="DA283" s="125"/>
      <c r="DB283" s="125"/>
      <c r="DC283" s="125"/>
      <c r="DD283" s="125"/>
      <c r="DE283" s="125"/>
      <c r="DF283" s="125"/>
      <c r="DG283" s="125"/>
      <c r="DH283" s="125"/>
      <c r="DI283" s="125"/>
      <c r="DJ283" s="125"/>
      <c r="DK283" s="125"/>
      <c r="DL283" s="125"/>
      <c r="DM283" s="125"/>
      <c r="DN283" s="125"/>
      <c r="DO283" s="125"/>
      <c r="DP283" s="125"/>
      <c r="DQ283" s="125"/>
      <c r="DR283" s="125"/>
      <c r="DS283" s="125"/>
      <c r="DT283" s="125"/>
      <c r="DU283" s="125"/>
      <c r="DV283" s="125"/>
      <c r="DW283" s="125"/>
      <c r="DX283" s="125"/>
      <c r="DY283" s="125"/>
      <c r="DZ283" s="125"/>
      <c r="EA283" s="125"/>
      <c r="EB283" s="125"/>
      <c r="EC283" s="125"/>
      <c r="ED283" s="125"/>
      <c r="EE283" s="125"/>
      <c r="EF283" s="125"/>
      <c r="EG283" s="125"/>
      <c r="EH283" s="125"/>
      <c r="EI283" s="125"/>
      <c r="EJ283" s="125"/>
      <c r="EK283" s="125"/>
      <c r="EL283" s="125"/>
      <c r="EM283" s="125"/>
      <c r="EN283" s="125"/>
    </row>
    <row r="284" spans="1:144" s="123" customFormat="1" ht="86.25" customHeight="1">
      <c r="B284" s="31"/>
      <c r="C284" s="41"/>
      <c r="D284" s="31"/>
      <c r="E284" s="664"/>
      <c r="F284" s="664"/>
      <c r="G284" s="42"/>
      <c r="H284" s="344"/>
      <c r="I284" s="522" t="s">
        <v>620</v>
      </c>
      <c r="J284" s="518" t="s">
        <v>10</v>
      </c>
      <c r="K284" s="518">
        <v>85</v>
      </c>
      <c r="L284" s="520">
        <v>76.900000000000006</v>
      </c>
      <c r="M284" s="42">
        <f t="shared" si="42"/>
        <v>90.47058823529413</v>
      </c>
      <c r="N284" s="666">
        <f t="shared" si="41"/>
        <v>0.90470588235294125</v>
      </c>
      <c r="O284" s="518" t="s">
        <v>624</v>
      </c>
      <c r="P284" s="307"/>
      <c r="Q284" s="307"/>
      <c r="R284" s="307"/>
      <c r="S284" s="307"/>
      <c r="T284" s="307"/>
      <c r="U284" s="307"/>
      <c r="V284" s="307"/>
      <c r="W284" s="307"/>
      <c r="X284" s="307"/>
      <c r="Y284" s="307"/>
      <c r="Z284" s="307"/>
      <c r="AA284" s="307"/>
      <c r="AB284" s="125"/>
      <c r="AC284" s="125"/>
      <c r="AD284" s="125"/>
      <c r="AE284" s="125"/>
      <c r="AF284" s="125"/>
      <c r="AG284" s="125"/>
      <c r="AH284" s="125"/>
      <c r="AI284" s="125"/>
      <c r="AJ284" s="125"/>
      <c r="AK284" s="125"/>
      <c r="AL284" s="125"/>
      <c r="AM284" s="125"/>
      <c r="AN284" s="125"/>
      <c r="AO284" s="125"/>
      <c r="AP284" s="125"/>
      <c r="AQ284" s="125"/>
      <c r="AR284" s="125"/>
      <c r="AS284" s="125"/>
      <c r="AT284" s="125"/>
      <c r="AU284" s="125"/>
      <c r="AV284" s="125"/>
      <c r="AW284" s="125"/>
      <c r="AX284" s="125"/>
      <c r="AY284" s="125"/>
      <c r="AZ284" s="125"/>
      <c r="BA284" s="125"/>
      <c r="BB284" s="125"/>
      <c r="BC284" s="125"/>
      <c r="BD284" s="125"/>
      <c r="BE284" s="125"/>
      <c r="BF284" s="125"/>
      <c r="BG284" s="125"/>
      <c r="BH284" s="125"/>
      <c r="BI284" s="125"/>
      <c r="BJ284" s="125"/>
      <c r="BK284" s="125"/>
      <c r="BL284" s="125"/>
      <c r="BM284" s="125"/>
      <c r="BN284" s="125"/>
      <c r="BO284" s="125"/>
      <c r="BP284" s="125"/>
      <c r="BQ284" s="125"/>
      <c r="BR284" s="125"/>
      <c r="BS284" s="125"/>
      <c r="BT284" s="125"/>
      <c r="BU284" s="125"/>
      <c r="BV284" s="125"/>
      <c r="BW284" s="125"/>
      <c r="BX284" s="125"/>
      <c r="BY284" s="125"/>
      <c r="BZ284" s="125"/>
      <c r="CA284" s="125"/>
      <c r="CB284" s="125"/>
      <c r="CC284" s="125"/>
      <c r="CD284" s="125"/>
      <c r="CE284" s="125"/>
      <c r="CF284" s="125"/>
      <c r="CG284" s="125"/>
      <c r="CH284" s="125"/>
      <c r="CI284" s="125"/>
      <c r="CJ284" s="125"/>
      <c r="CK284" s="125"/>
      <c r="CL284" s="125"/>
      <c r="CM284" s="125"/>
      <c r="CN284" s="125"/>
      <c r="CO284" s="125"/>
      <c r="CP284" s="125"/>
      <c r="CQ284" s="125"/>
      <c r="CR284" s="125"/>
      <c r="CS284" s="125"/>
      <c r="CT284" s="125"/>
      <c r="CU284" s="125"/>
      <c r="CV284" s="125"/>
      <c r="CW284" s="125"/>
      <c r="CX284" s="125"/>
      <c r="CY284" s="125"/>
      <c r="CZ284" s="125"/>
      <c r="DA284" s="125"/>
      <c r="DB284" s="125"/>
      <c r="DC284" s="125"/>
      <c r="DD284" s="125"/>
      <c r="DE284" s="125"/>
      <c r="DF284" s="125"/>
      <c r="DG284" s="125"/>
      <c r="DH284" s="125"/>
      <c r="DI284" s="125"/>
      <c r="DJ284" s="125"/>
      <c r="DK284" s="125"/>
      <c r="DL284" s="125"/>
      <c r="DM284" s="125"/>
      <c r="DN284" s="125"/>
      <c r="DO284" s="125"/>
      <c r="DP284" s="125"/>
      <c r="DQ284" s="125"/>
      <c r="DR284" s="125"/>
      <c r="DS284" s="125"/>
      <c r="DT284" s="125"/>
      <c r="DU284" s="125"/>
      <c r="DV284" s="125"/>
      <c r="DW284" s="125"/>
      <c r="DX284" s="125"/>
      <c r="DY284" s="125"/>
      <c r="DZ284" s="125"/>
      <c r="EA284" s="125"/>
      <c r="EB284" s="125"/>
      <c r="EC284" s="125"/>
      <c r="ED284" s="125"/>
      <c r="EE284" s="125"/>
      <c r="EF284" s="125"/>
      <c r="EG284" s="125"/>
      <c r="EH284" s="125"/>
      <c r="EI284" s="125"/>
      <c r="EJ284" s="125"/>
      <c r="EK284" s="125"/>
      <c r="EL284" s="125"/>
      <c r="EM284" s="125"/>
      <c r="EN284" s="125"/>
    </row>
    <row r="285" spans="1:144" s="123" customFormat="1" ht="86.25" customHeight="1">
      <c r="B285" s="31"/>
      <c r="C285" s="41"/>
      <c r="D285" s="31"/>
      <c r="E285" s="664"/>
      <c r="F285" s="664"/>
      <c r="G285" s="42"/>
      <c r="H285" s="344"/>
      <c r="I285" s="665" t="s">
        <v>621</v>
      </c>
      <c r="J285" s="518" t="s">
        <v>10</v>
      </c>
      <c r="K285" s="667" t="s">
        <v>614</v>
      </c>
      <c r="L285" s="520">
        <v>100</v>
      </c>
      <c r="M285" s="42">
        <f>L285/97*100</f>
        <v>103.09278350515463</v>
      </c>
      <c r="N285" s="666">
        <f t="shared" si="41"/>
        <v>1.0309278350515463</v>
      </c>
      <c r="O285" s="237"/>
      <c r="P285" s="307"/>
      <c r="Q285" s="307"/>
      <c r="R285" s="307"/>
      <c r="S285" s="307"/>
      <c r="T285" s="307"/>
      <c r="U285" s="307"/>
      <c r="V285" s="307"/>
      <c r="W285" s="307"/>
      <c r="X285" s="307"/>
      <c r="Y285" s="307"/>
      <c r="Z285" s="307"/>
      <c r="AA285" s="307"/>
      <c r="AB285" s="125"/>
      <c r="AC285" s="125"/>
      <c r="AD285" s="125"/>
      <c r="AE285" s="125"/>
      <c r="AF285" s="125"/>
      <c r="AG285" s="125"/>
      <c r="AH285" s="125"/>
      <c r="AI285" s="125"/>
      <c r="AJ285" s="125"/>
      <c r="AK285" s="125"/>
      <c r="AL285" s="125"/>
      <c r="AM285" s="125"/>
      <c r="AN285" s="125"/>
      <c r="AO285" s="125"/>
      <c r="AP285" s="125"/>
      <c r="AQ285" s="125"/>
      <c r="AR285" s="125"/>
      <c r="AS285" s="125"/>
      <c r="AT285" s="125"/>
      <c r="AU285" s="125"/>
      <c r="AV285" s="125"/>
      <c r="AW285" s="125"/>
      <c r="AX285" s="125"/>
      <c r="AY285" s="125"/>
      <c r="AZ285" s="125"/>
      <c r="BA285" s="125"/>
      <c r="BB285" s="125"/>
      <c r="BC285" s="125"/>
      <c r="BD285" s="125"/>
      <c r="BE285" s="125"/>
      <c r="BF285" s="125"/>
      <c r="BG285" s="125"/>
      <c r="BH285" s="125"/>
      <c r="BI285" s="125"/>
      <c r="BJ285" s="125"/>
      <c r="BK285" s="125"/>
      <c r="BL285" s="125"/>
      <c r="BM285" s="125"/>
      <c r="BN285" s="125"/>
      <c r="BO285" s="125"/>
      <c r="BP285" s="125"/>
      <c r="BQ285" s="125"/>
      <c r="BR285" s="125"/>
      <c r="BS285" s="125"/>
      <c r="BT285" s="125"/>
      <c r="BU285" s="125"/>
      <c r="BV285" s="125"/>
      <c r="BW285" s="125"/>
      <c r="BX285" s="125"/>
      <c r="BY285" s="125"/>
      <c r="BZ285" s="125"/>
      <c r="CA285" s="125"/>
      <c r="CB285" s="125"/>
      <c r="CC285" s="125"/>
      <c r="CD285" s="125"/>
      <c r="CE285" s="125"/>
      <c r="CF285" s="125"/>
      <c r="CG285" s="125"/>
      <c r="CH285" s="125"/>
      <c r="CI285" s="125"/>
      <c r="CJ285" s="125"/>
      <c r="CK285" s="125"/>
      <c r="CL285" s="125"/>
      <c r="CM285" s="125"/>
      <c r="CN285" s="125"/>
      <c r="CO285" s="125"/>
      <c r="CP285" s="125"/>
      <c r="CQ285" s="125"/>
      <c r="CR285" s="125"/>
      <c r="CS285" s="125"/>
      <c r="CT285" s="125"/>
      <c r="CU285" s="125"/>
      <c r="CV285" s="125"/>
      <c r="CW285" s="125"/>
      <c r="CX285" s="125"/>
      <c r="CY285" s="125"/>
      <c r="CZ285" s="125"/>
      <c r="DA285" s="125"/>
      <c r="DB285" s="125"/>
      <c r="DC285" s="125"/>
      <c r="DD285" s="125"/>
      <c r="DE285" s="125"/>
      <c r="DF285" s="125"/>
      <c r="DG285" s="125"/>
      <c r="DH285" s="125"/>
      <c r="DI285" s="125"/>
      <c r="DJ285" s="125"/>
      <c r="DK285" s="125"/>
      <c r="DL285" s="125"/>
      <c r="DM285" s="125"/>
      <c r="DN285" s="125"/>
      <c r="DO285" s="125"/>
      <c r="DP285" s="125"/>
      <c r="DQ285" s="125"/>
      <c r="DR285" s="125"/>
      <c r="DS285" s="125"/>
      <c r="DT285" s="125"/>
      <c r="DU285" s="125"/>
      <c r="DV285" s="125"/>
      <c r="DW285" s="125"/>
      <c r="DX285" s="125"/>
      <c r="DY285" s="125"/>
      <c r="DZ285" s="125"/>
      <c r="EA285" s="125"/>
      <c r="EB285" s="125"/>
      <c r="EC285" s="125"/>
      <c r="ED285" s="125"/>
      <c r="EE285" s="125"/>
      <c r="EF285" s="125"/>
      <c r="EG285" s="125"/>
      <c r="EH285" s="125"/>
      <c r="EI285" s="125"/>
      <c r="EJ285" s="125"/>
      <c r="EK285" s="125"/>
      <c r="EL285" s="125"/>
      <c r="EM285" s="125"/>
      <c r="EN285" s="125"/>
    </row>
    <row r="286" spans="1:144" s="123" customFormat="1" ht="86.25" customHeight="1">
      <c r="B286" s="31"/>
      <c r="C286" s="41"/>
      <c r="D286" s="31"/>
      <c r="E286" s="664"/>
      <c r="F286" s="664"/>
      <c r="G286" s="42"/>
      <c r="H286" s="344"/>
      <c r="I286" s="665" t="s">
        <v>622</v>
      </c>
      <c r="J286" s="518" t="s">
        <v>10</v>
      </c>
      <c r="K286" s="667" t="s">
        <v>606</v>
      </c>
      <c r="L286" s="520">
        <v>100</v>
      </c>
      <c r="M286" s="42">
        <v>100</v>
      </c>
      <c r="N286" s="666">
        <f t="shared" si="41"/>
        <v>1</v>
      </c>
      <c r="O286" s="237"/>
      <c r="P286" s="307"/>
      <c r="Q286" s="307"/>
      <c r="R286" s="307"/>
      <c r="S286" s="307"/>
      <c r="T286" s="307"/>
      <c r="U286" s="307"/>
      <c r="V286" s="307"/>
      <c r="W286" s="307"/>
      <c r="X286" s="307"/>
      <c r="Y286" s="307"/>
      <c r="Z286" s="307"/>
      <c r="AA286" s="307"/>
      <c r="AB286" s="125"/>
      <c r="AC286" s="125"/>
      <c r="AD286" s="125"/>
      <c r="AE286" s="125"/>
      <c r="AF286" s="125"/>
      <c r="AG286" s="125"/>
      <c r="AH286" s="125"/>
      <c r="AI286" s="125"/>
      <c r="AJ286" s="125"/>
      <c r="AK286" s="125"/>
      <c r="AL286" s="125"/>
      <c r="AM286" s="125"/>
      <c r="AN286" s="125"/>
      <c r="AO286" s="125"/>
      <c r="AP286" s="125"/>
      <c r="AQ286" s="125"/>
      <c r="AR286" s="125"/>
      <c r="AS286" s="125"/>
      <c r="AT286" s="125"/>
      <c r="AU286" s="125"/>
      <c r="AV286" s="125"/>
      <c r="AW286" s="125"/>
      <c r="AX286" s="125"/>
      <c r="AY286" s="125"/>
      <c r="AZ286" s="125"/>
      <c r="BA286" s="125"/>
      <c r="BB286" s="125"/>
      <c r="BC286" s="125"/>
      <c r="BD286" s="125"/>
      <c r="BE286" s="125"/>
      <c r="BF286" s="125"/>
      <c r="BG286" s="125"/>
      <c r="BH286" s="125"/>
      <c r="BI286" s="125"/>
      <c r="BJ286" s="125"/>
      <c r="BK286" s="125"/>
      <c r="BL286" s="125"/>
      <c r="BM286" s="125"/>
      <c r="BN286" s="125"/>
      <c r="BO286" s="125"/>
      <c r="BP286" s="125"/>
      <c r="BQ286" s="125"/>
      <c r="BR286" s="125"/>
      <c r="BS286" s="125"/>
      <c r="BT286" s="125"/>
      <c r="BU286" s="125"/>
      <c r="BV286" s="125"/>
      <c r="BW286" s="125"/>
      <c r="BX286" s="125"/>
      <c r="BY286" s="125"/>
      <c r="BZ286" s="125"/>
      <c r="CA286" s="125"/>
      <c r="CB286" s="125"/>
      <c r="CC286" s="125"/>
      <c r="CD286" s="125"/>
      <c r="CE286" s="125"/>
      <c r="CF286" s="125"/>
      <c r="CG286" s="125"/>
      <c r="CH286" s="125"/>
      <c r="CI286" s="125"/>
      <c r="CJ286" s="125"/>
      <c r="CK286" s="125"/>
      <c r="CL286" s="125"/>
      <c r="CM286" s="125"/>
      <c r="CN286" s="125"/>
      <c r="CO286" s="125"/>
      <c r="CP286" s="125"/>
      <c r="CQ286" s="125"/>
      <c r="CR286" s="125"/>
      <c r="CS286" s="125"/>
      <c r="CT286" s="125"/>
      <c r="CU286" s="125"/>
      <c r="CV286" s="125"/>
      <c r="CW286" s="125"/>
      <c r="CX286" s="125"/>
      <c r="CY286" s="125"/>
      <c r="CZ286" s="125"/>
      <c r="DA286" s="125"/>
      <c r="DB286" s="125"/>
      <c r="DC286" s="125"/>
      <c r="DD286" s="125"/>
      <c r="DE286" s="125"/>
      <c r="DF286" s="125"/>
      <c r="DG286" s="125"/>
      <c r="DH286" s="125"/>
      <c r="DI286" s="125"/>
      <c r="DJ286" s="125"/>
      <c r="DK286" s="125"/>
      <c r="DL286" s="125"/>
      <c r="DM286" s="125"/>
      <c r="DN286" s="125"/>
      <c r="DO286" s="125"/>
      <c r="DP286" s="125"/>
      <c r="DQ286" s="125"/>
      <c r="DR286" s="125"/>
      <c r="DS286" s="125"/>
      <c r="DT286" s="125"/>
      <c r="DU286" s="125"/>
      <c r="DV286" s="125"/>
      <c r="DW286" s="125"/>
      <c r="DX286" s="125"/>
      <c r="DY286" s="125"/>
      <c r="DZ286" s="125"/>
      <c r="EA286" s="125"/>
      <c r="EB286" s="125"/>
      <c r="EC286" s="125"/>
      <c r="ED286" s="125"/>
      <c r="EE286" s="125"/>
      <c r="EF286" s="125"/>
      <c r="EG286" s="125"/>
      <c r="EH286" s="125"/>
      <c r="EI286" s="125"/>
      <c r="EJ286" s="125"/>
      <c r="EK286" s="125"/>
      <c r="EL286" s="125"/>
      <c r="EM286" s="125"/>
      <c r="EN286" s="125"/>
    </row>
    <row r="287" spans="1:144" s="123" customFormat="1" ht="86.25" customHeight="1">
      <c r="B287" s="31"/>
      <c r="C287" s="41"/>
      <c r="D287" s="31"/>
      <c r="E287" s="664"/>
      <c r="F287" s="664"/>
      <c r="G287" s="42"/>
      <c r="H287" s="344"/>
      <c r="I287" s="665" t="s">
        <v>623</v>
      </c>
      <c r="J287" s="518" t="s">
        <v>10</v>
      </c>
      <c r="K287" s="668">
        <v>100</v>
      </c>
      <c r="L287" s="520">
        <v>100</v>
      </c>
      <c r="M287" s="42">
        <f t="shared" si="42"/>
        <v>100</v>
      </c>
      <c r="N287" s="666">
        <f t="shared" si="41"/>
        <v>1</v>
      </c>
      <c r="O287" s="237"/>
      <c r="P287" s="307"/>
      <c r="Q287" s="307"/>
      <c r="R287" s="307"/>
      <c r="S287" s="307"/>
      <c r="T287" s="307"/>
      <c r="U287" s="307"/>
      <c r="V287" s="307"/>
      <c r="W287" s="307"/>
      <c r="X287" s="307"/>
      <c r="Y287" s="307"/>
      <c r="Z287" s="307"/>
      <c r="AA287" s="307"/>
      <c r="AB287" s="125"/>
      <c r="AC287" s="125"/>
      <c r="AD287" s="125"/>
      <c r="AE287" s="125"/>
      <c r="AF287" s="125"/>
      <c r="AG287" s="125"/>
      <c r="AH287" s="125"/>
      <c r="AI287" s="125"/>
      <c r="AJ287" s="125"/>
      <c r="AK287" s="125"/>
      <c r="AL287" s="125"/>
      <c r="AM287" s="125"/>
      <c r="AN287" s="125"/>
      <c r="AO287" s="125"/>
      <c r="AP287" s="125"/>
      <c r="AQ287" s="125"/>
      <c r="AR287" s="125"/>
      <c r="AS287" s="125"/>
      <c r="AT287" s="125"/>
      <c r="AU287" s="125"/>
      <c r="AV287" s="125"/>
      <c r="AW287" s="125"/>
      <c r="AX287" s="125"/>
      <c r="AY287" s="125"/>
      <c r="AZ287" s="125"/>
      <c r="BA287" s="125"/>
      <c r="BB287" s="125"/>
      <c r="BC287" s="125"/>
      <c r="BD287" s="125"/>
      <c r="BE287" s="125"/>
      <c r="BF287" s="125"/>
      <c r="BG287" s="125"/>
      <c r="BH287" s="125"/>
      <c r="BI287" s="125"/>
      <c r="BJ287" s="125"/>
      <c r="BK287" s="125"/>
      <c r="BL287" s="125"/>
      <c r="BM287" s="125"/>
      <c r="BN287" s="125"/>
      <c r="BO287" s="125"/>
      <c r="BP287" s="125"/>
      <c r="BQ287" s="125"/>
      <c r="BR287" s="125"/>
      <c r="BS287" s="125"/>
      <c r="BT287" s="125"/>
      <c r="BU287" s="125"/>
      <c r="BV287" s="125"/>
      <c r="BW287" s="125"/>
      <c r="BX287" s="125"/>
      <c r="BY287" s="125"/>
      <c r="BZ287" s="125"/>
      <c r="CA287" s="125"/>
      <c r="CB287" s="125"/>
      <c r="CC287" s="125"/>
      <c r="CD287" s="125"/>
      <c r="CE287" s="125"/>
      <c r="CF287" s="125"/>
      <c r="CG287" s="125"/>
      <c r="CH287" s="125"/>
      <c r="CI287" s="125"/>
      <c r="CJ287" s="125"/>
      <c r="CK287" s="125"/>
      <c r="CL287" s="125"/>
      <c r="CM287" s="125"/>
      <c r="CN287" s="125"/>
      <c r="CO287" s="125"/>
      <c r="CP287" s="125"/>
      <c r="CQ287" s="125"/>
      <c r="CR287" s="125"/>
      <c r="CS287" s="125"/>
      <c r="CT287" s="125"/>
      <c r="CU287" s="125"/>
      <c r="CV287" s="125"/>
      <c r="CW287" s="125"/>
      <c r="CX287" s="125"/>
      <c r="CY287" s="125"/>
      <c r="CZ287" s="125"/>
      <c r="DA287" s="125"/>
      <c r="DB287" s="125"/>
      <c r="DC287" s="125"/>
      <c r="DD287" s="125"/>
      <c r="DE287" s="125"/>
      <c r="DF287" s="125"/>
      <c r="DG287" s="125"/>
      <c r="DH287" s="125"/>
      <c r="DI287" s="125"/>
      <c r="DJ287" s="125"/>
      <c r="DK287" s="125"/>
      <c r="DL287" s="125"/>
      <c r="DM287" s="125"/>
      <c r="DN287" s="125"/>
      <c r="DO287" s="125"/>
      <c r="DP287" s="125"/>
      <c r="DQ287" s="125"/>
      <c r="DR287" s="125"/>
      <c r="DS287" s="125"/>
      <c r="DT287" s="125"/>
      <c r="DU287" s="125"/>
      <c r="DV287" s="125"/>
      <c r="DW287" s="125"/>
      <c r="DX287" s="125"/>
      <c r="DY287" s="125"/>
      <c r="DZ287" s="125"/>
      <c r="EA287" s="125"/>
      <c r="EB287" s="125"/>
      <c r="EC287" s="125"/>
      <c r="ED287" s="125"/>
      <c r="EE287" s="125"/>
      <c r="EF287" s="125"/>
      <c r="EG287" s="125"/>
      <c r="EH287" s="125"/>
      <c r="EI287" s="125"/>
      <c r="EJ287" s="125"/>
      <c r="EK287" s="125"/>
      <c r="EL287" s="125"/>
      <c r="EM287" s="125"/>
      <c r="EN287" s="125"/>
    </row>
    <row r="288" spans="1:144" s="127" customFormat="1" ht="27.75" customHeight="1">
      <c r="A288" s="123"/>
      <c r="B288" s="128"/>
      <c r="C288" s="59" t="s">
        <v>16</v>
      </c>
      <c r="D288" s="318"/>
      <c r="E288" s="251">
        <f>SUM(E278:E280)</f>
        <v>9531000</v>
      </c>
      <c r="F288" s="251">
        <f>SUM(F278:F280)</f>
        <v>9491679.3900000006</v>
      </c>
      <c r="G288" s="377">
        <f>SUM(G278:G279)/2</f>
        <v>99.787662760557296</v>
      </c>
      <c r="H288" s="425">
        <f>G288/100</f>
        <v>0.99787662760557294</v>
      </c>
      <c r="I288" s="70"/>
      <c r="J288" s="60"/>
      <c r="K288" s="222"/>
      <c r="L288" s="222"/>
      <c r="M288" s="431">
        <f>SUM(M278:M287)/10</f>
        <v>99.51130793427879</v>
      </c>
      <c r="N288" s="533">
        <v>1</v>
      </c>
      <c r="O288" s="237"/>
      <c r="P288" s="307"/>
      <c r="Q288" s="307"/>
      <c r="R288" s="307"/>
      <c r="S288" s="307"/>
      <c r="T288" s="307"/>
      <c r="U288" s="307"/>
      <c r="V288" s="307"/>
      <c r="W288" s="307"/>
      <c r="X288" s="307"/>
      <c r="Y288" s="307"/>
      <c r="Z288" s="307"/>
      <c r="AA288" s="307"/>
      <c r="AB288" s="125"/>
      <c r="AC288" s="125"/>
      <c r="AD288" s="125"/>
      <c r="AE288" s="125"/>
      <c r="AF288" s="125"/>
      <c r="AG288" s="125"/>
      <c r="AH288" s="125"/>
      <c r="AI288" s="125"/>
      <c r="AJ288" s="125"/>
      <c r="AK288" s="125"/>
      <c r="AL288" s="125"/>
      <c r="AM288" s="125"/>
      <c r="AN288" s="125"/>
      <c r="AO288" s="125"/>
      <c r="AP288" s="125"/>
      <c r="AQ288" s="125"/>
      <c r="AR288" s="125"/>
      <c r="AS288" s="125"/>
      <c r="AT288" s="125"/>
      <c r="AU288" s="125"/>
      <c r="AV288" s="125"/>
      <c r="AW288" s="125"/>
      <c r="AX288" s="125"/>
      <c r="AY288" s="125"/>
      <c r="AZ288" s="125"/>
      <c r="BA288" s="125"/>
      <c r="BB288" s="125"/>
      <c r="BC288" s="125"/>
      <c r="BD288" s="125"/>
      <c r="BE288" s="125"/>
      <c r="BF288" s="125"/>
      <c r="BG288" s="125"/>
      <c r="BH288" s="125"/>
      <c r="BI288" s="125"/>
      <c r="BJ288" s="125"/>
      <c r="BK288" s="125"/>
      <c r="BL288" s="125"/>
      <c r="BM288" s="125"/>
      <c r="BN288" s="125"/>
      <c r="BO288" s="125"/>
      <c r="BP288" s="125"/>
      <c r="BQ288" s="125"/>
      <c r="BR288" s="125"/>
      <c r="BS288" s="125"/>
      <c r="BT288" s="125"/>
      <c r="BU288" s="125"/>
      <c r="BV288" s="125"/>
      <c r="BW288" s="125"/>
      <c r="BX288" s="125"/>
      <c r="BY288" s="125"/>
      <c r="BZ288" s="125"/>
      <c r="CA288" s="125"/>
      <c r="CB288" s="125"/>
      <c r="CC288" s="125"/>
      <c r="CD288" s="125"/>
      <c r="CE288" s="125"/>
      <c r="CF288" s="125"/>
      <c r="CG288" s="125"/>
      <c r="CH288" s="125"/>
      <c r="CI288" s="125"/>
      <c r="CJ288" s="125"/>
      <c r="CK288" s="125"/>
      <c r="CL288" s="125"/>
      <c r="CM288" s="125"/>
      <c r="CN288" s="125"/>
      <c r="CO288" s="125"/>
      <c r="CP288" s="125"/>
      <c r="CQ288" s="125"/>
      <c r="CR288" s="125"/>
      <c r="CS288" s="125"/>
      <c r="CT288" s="125"/>
      <c r="CU288" s="125"/>
      <c r="CV288" s="125"/>
      <c r="CW288" s="125"/>
      <c r="CX288" s="125"/>
      <c r="CY288" s="125"/>
      <c r="CZ288" s="125"/>
      <c r="DA288" s="125"/>
      <c r="DB288" s="125"/>
      <c r="DC288" s="125"/>
      <c r="DD288" s="125"/>
      <c r="DE288" s="125"/>
      <c r="DF288" s="125"/>
      <c r="DG288" s="125"/>
      <c r="DH288" s="125"/>
      <c r="DI288" s="125"/>
      <c r="DJ288" s="125"/>
      <c r="DK288" s="125"/>
      <c r="DL288" s="125"/>
      <c r="DM288" s="125"/>
      <c r="DN288" s="125"/>
      <c r="DO288" s="125"/>
      <c r="DP288" s="125"/>
      <c r="DQ288" s="125"/>
      <c r="DR288" s="125"/>
      <c r="DS288" s="125"/>
      <c r="DT288" s="125"/>
      <c r="DU288" s="125"/>
      <c r="DV288" s="125"/>
      <c r="DW288" s="125"/>
      <c r="DX288" s="125"/>
      <c r="DY288" s="125"/>
      <c r="DZ288" s="125"/>
      <c r="EA288" s="125"/>
      <c r="EB288" s="125"/>
      <c r="EC288" s="125"/>
      <c r="ED288" s="125"/>
      <c r="EE288" s="125"/>
      <c r="EF288" s="125"/>
      <c r="EG288" s="125"/>
      <c r="EH288" s="125"/>
      <c r="EI288" s="125"/>
      <c r="EJ288" s="125"/>
      <c r="EK288" s="125"/>
      <c r="EL288" s="125"/>
      <c r="EM288" s="125"/>
      <c r="EN288" s="125"/>
    </row>
    <row r="289" spans="1:144" s="459" customFormat="1" ht="39" customHeight="1">
      <c r="A289" s="457"/>
      <c r="B289" s="380"/>
      <c r="C289" s="450" t="s">
        <v>83</v>
      </c>
      <c r="D289" s="380"/>
      <c r="E289" s="458">
        <f>E288+E273+E264</f>
        <v>101260270.44</v>
      </c>
      <c r="F289" s="458">
        <f>F288+F273+F264</f>
        <v>101215949.83</v>
      </c>
      <c r="G289" s="391">
        <f>F289/E289*100</f>
        <v>99.956230997796652</v>
      </c>
      <c r="H289" s="388">
        <f>G289/100</f>
        <v>0.99956230997796647</v>
      </c>
      <c r="I289" s="744" t="s">
        <v>468</v>
      </c>
      <c r="J289" s="745"/>
      <c r="K289" s="745"/>
      <c r="L289" s="745"/>
      <c r="M289" s="391">
        <v>1</v>
      </c>
      <c r="N289" s="386">
        <v>0.93</v>
      </c>
      <c r="O289" s="383"/>
      <c r="P289" s="304"/>
      <c r="Q289" s="304"/>
      <c r="R289" s="304"/>
      <c r="S289" s="304"/>
      <c r="T289" s="304"/>
      <c r="U289" s="304"/>
      <c r="V289" s="304"/>
      <c r="W289" s="304"/>
      <c r="X289" s="304"/>
      <c r="Y289" s="304"/>
      <c r="Z289" s="304"/>
      <c r="AA289" s="304"/>
      <c r="AB289" s="190"/>
      <c r="AC289" s="190"/>
      <c r="AD289" s="190"/>
      <c r="AE289" s="190"/>
      <c r="AF289" s="190"/>
      <c r="AG289" s="190"/>
      <c r="AH289" s="190"/>
      <c r="AI289" s="190"/>
      <c r="AJ289" s="190"/>
      <c r="AK289" s="190"/>
      <c r="AL289" s="190"/>
      <c r="AM289" s="190"/>
      <c r="AN289" s="190"/>
      <c r="AO289" s="190"/>
      <c r="AP289" s="190"/>
      <c r="AQ289" s="190"/>
      <c r="AR289" s="190"/>
      <c r="AS289" s="190"/>
      <c r="AT289" s="190"/>
      <c r="AU289" s="190"/>
      <c r="AV289" s="190"/>
      <c r="AW289" s="190"/>
      <c r="AX289" s="190"/>
      <c r="AY289" s="190"/>
      <c r="AZ289" s="190"/>
      <c r="BA289" s="190"/>
      <c r="BB289" s="190"/>
      <c r="BC289" s="190"/>
      <c r="BD289" s="190"/>
      <c r="BE289" s="190"/>
      <c r="BF289" s="190"/>
      <c r="BG289" s="190"/>
      <c r="BH289" s="190"/>
      <c r="BI289" s="190"/>
      <c r="BJ289" s="190"/>
      <c r="BK289" s="190"/>
      <c r="BL289" s="190"/>
      <c r="BM289" s="190"/>
      <c r="BN289" s="190"/>
      <c r="BO289" s="190"/>
      <c r="BP289" s="190"/>
      <c r="BQ289" s="190"/>
      <c r="BR289" s="190"/>
      <c r="BS289" s="190"/>
      <c r="BT289" s="190"/>
      <c r="BU289" s="190"/>
      <c r="BV289" s="190"/>
      <c r="BW289" s="190"/>
      <c r="BX289" s="190"/>
      <c r="BY289" s="190"/>
      <c r="BZ289" s="190"/>
      <c r="CA289" s="190"/>
      <c r="CB289" s="190"/>
      <c r="CC289" s="190"/>
      <c r="CD289" s="190"/>
      <c r="CE289" s="190"/>
      <c r="CF289" s="190"/>
      <c r="CG289" s="190"/>
      <c r="CH289" s="190"/>
      <c r="CI289" s="190"/>
      <c r="CJ289" s="190"/>
      <c r="CK289" s="190"/>
      <c r="CL289" s="190"/>
      <c r="CM289" s="190"/>
      <c r="CN289" s="190"/>
      <c r="CO289" s="190"/>
      <c r="CP289" s="190"/>
      <c r="CQ289" s="190"/>
      <c r="CR289" s="190"/>
      <c r="CS289" s="190"/>
      <c r="CT289" s="190"/>
      <c r="CU289" s="190"/>
      <c r="CV289" s="190"/>
      <c r="CW289" s="190"/>
      <c r="CX289" s="190"/>
      <c r="CY289" s="190"/>
      <c r="CZ289" s="190"/>
      <c r="DA289" s="190"/>
      <c r="DB289" s="190"/>
      <c r="DC289" s="190"/>
      <c r="DD289" s="190"/>
      <c r="DE289" s="190"/>
      <c r="DF289" s="190"/>
      <c r="DG289" s="190"/>
      <c r="DH289" s="190"/>
      <c r="DI289" s="190"/>
      <c r="DJ289" s="190"/>
      <c r="DK289" s="190"/>
      <c r="DL289" s="190"/>
      <c r="DM289" s="190"/>
      <c r="DN289" s="190"/>
      <c r="DO289" s="190"/>
      <c r="DP289" s="190"/>
      <c r="DQ289" s="190"/>
      <c r="DR289" s="190"/>
      <c r="DS289" s="190"/>
      <c r="DT289" s="190"/>
      <c r="DU289" s="190"/>
      <c r="DV289" s="190"/>
      <c r="DW289" s="190"/>
      <c r="DX289" s="190"/>
      <c r="DY289" s="190"/>
      <c r="DZ289" s="190"/>
      <c r="EA289" s="190"/>
      <c r="EB289" s="190"/>
      <c r="EC289" s="190"/>
      <c r="ED289" s="190"/>
      <c r="EE289" s="190"/>
      <c r="EF289" s="190"/>
      <c r="EG289" s="190"/>
      <c r="EH289" s="190"/>
      <c r="EI289" s="190"/>
      <c r="EJ289" s="190"/>
      <c r="EK289" s="190"/>
      <c r="EL289" s="190"/>
      <c r="EM289" s="190"/>
      <c r="EN289" s="190"/>
    </row>
    <row r="290" spans="1:144" s="56" customFormat="1" ht="39" customHeight="1">
      <c r="A290" s="129"/>
      <c r="B290" s="109"/>
      <c r="C290" s="133" t="s">
        <v>353</v>
      </c>
      <c r="D290" s="114" t="s">
        <v>357</v>
      </c>
      <c r="E290" s="413">
        <v>0</v>
      </c>
      <c r="F290" s="413">
        <v>0</v>
      </c>
      <c r="G290" s="397"/>
      <c r="H290" s="403"/>
      <c r="I290" s="338"/>
      <c r="J290" s="338"/>
      <c r="K290" s="338"/>
      <c r="L290" s="338"/>
      <c r="M290" s="426"/>
      <c r="N290" s="426"/>
      <c r="O290" s="232"/>
      <c r="P290" s="49"/>
      <c r="Q290" s="49"/>
      <c r="R290" s="49"/>
      <c r="S290" s="49"/>
      <c r="T290" s="49"/>
      <c r="U290" s="49"/>
      <c r="V290" s="49"/>
      <c r="W290" s="49"/>
      <c r="X290" s="49"/>
      <c r="Y290" s="49"/>
      <c r="Z290" s="49"/>
      <c r="AA290" s="49"/>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c r="BN290" s="61"/>
      <c r="BO290" s="61"/>
      <c r="BP290" s="61"/>
      <c r="BQ290" s="61"/>
      <c r="BR290" s="61"/>
      <c r="BS290" s="61"/>
      <c r="BT290" s="61"/>
      <c r="BU290" s="61"/>
      <c r="BV290" s="61"/>
      <c r="BW290" s="61"/>
      <c r="BX290" s="61"/>
      <c r="BY290" s="61"/>
      <c r="BZ290" s="61"/>
      <c r="CA290" s="61"/>
      <c r="CB290" s="61"/>
      <c r="CC290" s="61"/>
      <c r="CD290" s="61"/>
      <c r="CE290" s="61"/>
      <c r="CF290" s="61"/>
      <c r="CG290" s="61"/>
      <c r="CH290" s="61"/>
      <c r="CI290" s="61"/>
      <c r="CJ290" s="61"/>
      <c r="CK290" s="61"/>
      <c r="CL290" s="61"/>
      <c r="CM290" s="61"/>
      <c r="CN290" s="61"/>
      <c r="CO290" s="61"/>
      <c r="CP290" s="61"/>
      <c r="CQ290" s="61"/>
      <c r="CR290" s="61"/>
      <c r="CS290" s="61"/>
      <c r="CT290" s="61"/>
      <c r="CU290" s="61"/>
      <c r="CV290" s="61"/>
      <c r="CW290" s="61"/>
      <c r="CX290" s="61"/>
      <c r="CY290" s="61"/>
      <c r="CZ290" s="61"/>
      <c r="DA290" s="61"/>
      <c r="DB290" s="61"/>
      <c r="DC290" s="61"/>
      <c r="DD290" s="61"/>
      <c r="DE290" s="61"/>
      <c r="DF290" s="61"/>
      <c r="DG290" s="61"/>
      <c r="DH290" s="61"/>
      <c r="DI290" s="61"/>
      <c r="DJ290" s="61"/>
      <c r="DK290" s="61"/>
      <c r="DL290" s="61"/>
      <c r="DM290" s="61"/>
      <c r="DN290" s="61"/>
      <c r="DO290" s="61"/>
      <c r="DP290" s="61"/>
      <c r="DQ290" s="61"/>
      <c r="DR290" s="61"/>
      <c r="DS290" s="61"/>
      <c r="DT290" s="61"/>
      <c r="DU290" s="61"/>
      <c r="DV290" s="61"/>
      <c r="DW290" s="61"/>
      <c r="DX290" s="61"/>
      <c r="DY290" s="61"/>
      <c r="DZ290" s="61"/>
      <c r="EA290" s="61"/>
      <c r="EB290" s="61"/>
      <c r="EC290" s="61"/>
      <c r="ED290" s="61"/>
      <c r="EE290" s="61"/>
      <c r="EF290" s="61"/>
      <c r="EG290" s="61"/>
      <c r="EH290" s="61"/>
      <c r="EI290" s="61"/>
      <c r="EJ290" s="61"/>
      <c r="EK290" s="61"/>
      <c r="EL290" s="61"/>
      <c r="EM290" s="61"/>
      <c r="EN290" s="61"/>
    </row>
    <row r="291" spans="1:144" s="56" customFormat="1" ht="39" customHeight="1">
      <c r="A291" s="129"/>
      <c r="B291" s="109"/>
      <c r="C291" s="133" t="s">
        <v>354</v>
      </c>
      <c r="D291" s="114" t="s">
        <v>564</v>
      </c>
      <c r="E291" s="413">
        <v>272000</v>
      </c>
      <c r="F291" s="413">
        <v>272000</v>
      </c>
      <c r="G291" s="397"/>
      <c r="H291" s="403"/>
      <c r="I291" s="338"/>
      <c r="J291" s="338"/>
      <c r="K291" s="338"/>
      <c r="L291" s="338"/>
      <c r="M291" s="426"/>
      <c r="N291" s="426"/>
      <c r="O291" s="232"/>
      <c r="P291" s="49"/>
      <c r="Q291" s="49"/>
      <c r="R291" s="49"/>
      <c r="S291" s="49"/>
      <c r="T291" s="49"/>
      <c r="U291" s="49"/>
      <c r="V291" s="49"/>
      <c r="W291" s="49"/>
      <c r="X291" s="49"/>
      <c r="Y291" s="49"/>
      <c r="Z291" s="49"/>
      <c r="AA291" s="49"/>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c r="BN291" s="61"/>
      <c r="BO291" s="61"/>
      <c r="BP291" s="61"/>
      <c r="BQ291" s="61"/>
      <c r="BR291" s="61"/>
      <c r="BS291" s="61"/>
      <c r="BT291" s="61"/>
      <c r="BU291" s="61"/>
      <c r="BV291" s="61"/>
      <c r="BW291" s="61"/>
      <c r="BX291" s="61"/>
      <c r="BY291" s="61"/>
      <c r="BZ291" s="61"/>
      <c r="CA291" s="61"/>
      <c r="CB291" s="61"/>
      <c r="CC291" s="61"/>
      <c r="CD291" s="61"/>
      <c r="CE291" s="61"/>
      <c r="CF291" s="61"/>
      <c r="CG291" s="61"/>
      <c r="CH291" s="61"/>
      <c r="CI291" s="61"/>
      <c r="CJ291" s="61"/>
      <c r="CK291" s="61"/>
      <c r="CL291" s="61"/>
      <c r="CM291" s="61"/>
      <c r="CN291" s="61"/>
      <c r="CO291" s="61"/>
      <c r="CP291" s="61"/>
      <c r="CQ291" s="61"/>
      <c r="CR291" s="61"/>
      <c r="CS291" s="61"/>
      <c r="CT291" s="61"/>
      <c r="CU291" s="61"/>
      <c r="CV291" s="61"/>
      <c r="CW291" s="61"/>
      <c r="CX291" s="61"/>
      <c r="CY291" s="61"/>
      <c r="CZ291" s="61"/>
      <c r="DA291" s="61"/>
      <c r="DB291" s="61"/>
      <c r="DC291" s="61"/>
      <c r="DD291" s="61"/>
      <c r="DE291" s="61"/>
      <c r="DF291" s="61"/>
      <c r="DG291" s="61"/>
      <c r="DH291" s="61"/>
      <c r="DI291" s="61"/>
      <c r="DJ291" s="61"/>
      <c r="DK291" s="61"/>
      <c r="DL291" s="61"/>
      <c r="DM291" s="61"/>
      <c r="DN291" s="61"/>
      <c r="DO291" s="61"/>
      <c r="DP291" s="61"/>
      <c r="DQ291" s="61"/>
      <c r="DR291" s="61"/>
      <c r="DS291" s="61"/>
      <c r="DT291" s="61"/>
      <c r="DU291" s="61"/>
      <c r="DV291" s="61"/>
      <c r="DW291" s="61"/>
      <c r="DX291" s="61"/>
      <c r="DY291" s="61"/>
      <c r="DZ291" s="61"/>
      <c r="EA291" s="61"/>
      <c r="EB291" s="61"/>
      <c r="EC291" s="61"/>
      <c r="ED291" s="61"/>
      <c r="EE291" s="61"/>
      <c r="EF291" s="61"/>
      <c r="EG291" s="61"/>
      <c r="EH291" s="61"/>
      <c r="EI291" s="61"/>
      <c r="EJ291" s="61"/>
      <c r="EK291" s="61"/>
      <c r="EL291" s="61"/>
      <c r="EM291" s="61"/>
      <c r="EN291" s="61"/>
    </row>
    <row r="292" spans="1:144" s="56" customFormat="1" ht="39" customHeight="1">
      <c r="A292" s="129"/>
      <c r="B292" s="109"/>
      <c r="C292" s="133" t="s">
        <v>355</v>
      </c>
      <c r="D292" s="114" t="s">
        <v>565</v>
      </c>
      <c r="E292" s="413">
        <v>100988270.44</v>
      </c>
      <c r="F292" s="413">
        <v>100943949.83</v>
      </c>
      <c r="G292" s="397"/>
      <c r="H292" s="403"/>
      <c r="I292" s="338"/>
      <c r="J292" s="338"/>
      <c r="K292" s="338"/>
      <c r="L292" s="338"/>
      <c r="M292" s="426"/>
      <c r="N292" s="426"/>
      <c r="O292" s="232"/>
      <c r="P292" s="49"/>
      <c r="Q292" s="49"/>
      <c r="R292" s="49"/>
      <c r="S292" s="49"/>
      <c r="T292" s="49"/>
      <c r="U292" s="49"/>
      <c r="V292" s="49"/>
      <c r="W292" s="49"/>
      <c r="X292" s="49"/>
      <c r="Y292" s="49"/>
      <c r="Z292" s="49"/>
      <c r="AA292" s="49"/>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c r="BN292" s="61"/>
      <c r="BO292" s="61"/>
      <c r="BP292" s="61"/>
      <c r="BQ292" s="61"/>
      <c r="BR292" s="61"/>
      <c r="BS292" s="61"/>
      <c r="BT292" s="61"/>
      <c r="BU292" s="61"/>
      <c r="BV292" s="61"/>
      <c r="BW292" s="61"/>
      <c r="BX292" s="61"/>
      <c r="BY292" s="61"/>
      <c r="BZ292" s="61"/>
      <c r="CA292" s="61"/>
      <c r="CB292" s="61"/>
      <c r="CC292" s="61"/>
      <c r="CD292" s="61"/>
      <c r="CE292" s="61"/>
      <c r="CF292" s="61"/>
      <c r="CG292" s="61"/>
      <c r="CH292" s="61"/>
      <c r="CI292" s="61"/>
      <c r="CJ292" s="61"/>
      <c r="CK292" s="61"/>
      <c r="CL292" s="61"/>
      <c r="CM292" s="61"/>
      <c r="CN292" s="61"/>
      <c r="CO292" s="61"/>
      <c r="CP292" s="61"/>
      <c r="CQ292" s="61"/>
      <c r="CR292" s="61"/>
      <c r="CS292" s="61"/>
      <c r="CT292" s="61"/>
      <c r="CU292" s="61"/>
      <c r="CV292" s="61"/>
      <c r="CW292" s="61"/>
      <c r="CX292" s="61"/>
      <c r="CY292" s="61"/>
      <c r="CZ292" s="61"/>
      <c r="DA292" s="61"/>
      <c r="DB292" s="61"/>
      <c r="DC292" s="61"/>
      <c r="DD292" s="61"/>
      <c r="DE292" s="61"/>
      <c r="DF292" s="61"/>
      <c r="DG292" s="61"/>
      <c r="DH292" s="61"/>
      <c r="DI292" s="61"/>
      <c r="DJ292" s="61"/>
      <c r="DK292" s="61"/>
      <c r="DL292" s="61"/>
      <c r="DM292" s="61"/>
      <c r="DN292" s="61"/>
      <c r="DO292" s="61"/>
      <c r="DP292" s="61"/>
      <c r="DQ292" s="61"/>
      <c r="DR292" s="61"/>
      <c r="DS292" s="61"/>
      <c r="DT292" s="61"/>
      <c r="DU292" s="61"/>
      <c r="DV292" s="61"/>
      <c r="DW292" s="61"/>
      <c r="DX292" s="61"/>
      <c r="DY292" s="61"/>
      <c r="DZ292" s="61"/>
      <c r="EA292" s="61"/>
      <c r="EB292" s="61"/>
      <c r="EC292" s="61"/>
      <c r="ED292" s="61"/>
      <c r="EE292" s="61"/>
      <c r="EF292" s="61"/>
      <c r="EG292" s="61"/>
      <c r="EH292" s="61"/>
      <c r="EI292" s="61"/>
      <c r="EJ292" s="61"/>
      <c r="EK292" s="61"/>
      <c r="EL292" s="61"/>
      <c r="EM292" s="61"/>
      <c r="EN292" s="61"/>
    </row>
    <row r="293" spans="1:144" s="56" customFormat="1" ht="39" customHeight="1">
      <c r="A293" s="129"/>
      <c r="B293" s="109"/>
      <c r="C293" s="133" t="s">
        <v>356</v>
      </c>
      <c r="D293" s="114" t="s">
        <v>359</v>
      </c>
      <c r="E293" s="413">
        <v>0</v>
      </c>
      <c r="F293" s="413">
        <v>0</v>
      </c>
      <c r="G293" s="397"/>
      <c r="H293" s="403"/>
      <c r="I293" s="338"/>
      <c r="J293" s="338"/>
      <c r="K293" s="338"/>
      <c r="L293" s="338"/>
      <c r="M293" s="426"/>
      <c r="N293" s="426"/>
      <c r="O293" s="232"/>
      <c r="P293" s="49"/>
      <c r="Q293" s="49"/>
      <c r="R293" s="49"/>
      <c r="S293" s="49"/>
      <c r="T293" s="49"/>
      <c r="U293" s="49"/>
      <c r="V293" s="49"/>
      <c r="W293" s="49"/>
      <c r="X293" s="49"/>
      <c r="Y293" s="49"/>
      <c r="Z293" s="49"/>
      <c r="AA293" s="49"/>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c r="BN293" s="61"/>
      <c r="BO293" s="61"/>
      <c r="BP293" s="61"/>
      <c r="BQ293" s="61"/>
      <c r="BR293" s="61"/>
      <c r="BS293" s="61"/>
      <c r="BT293" s="61"/>
      <c r="BU293" s="61"/>
      <c r="BV293" s="61"/>
      <c r="BW293" s="61"/>
      <c r="BX293" s="61"/>
      <c r="BY293" s="61"/>
      <c r="BZ293" s="61"/>
      <c r="CA293" s="61"/>
      <c r="CB293" s="61"/>
      <c r="CC293" s="61"/>
      <c r="CD293" s="61"/>
      <c r="CE293" s="61"/>
      <c r="CF293" s="61"/>
      <c r="CG293" s="61"/>
      <c r="CH293" s="61"/>
      <c r="CI293" s="61"/>
      <c r="CJ293" s="61"/>
      <c r="CK293" s="61"/>
      <c r="CL293" s="61"/>
      <c r="CM293" s="61"/>
      <c r="CN293" s="61"/>
      <c r="CO293" s="61"/>
      <c r="CP293" s="61"/>
      <c r="CQ293" s="61"/>
      <c r="CR293" s="61"/>
      <c r="CS293" s="61"/>
      <c r="CT293" s="61"/>
      <c r="CU293" s="61"/>
      <c r="CV293" s="61"/>
      <c r="CW293" s="61"/>
      <c r="CX293" s="61"/>
      <c r="CY293" s="61"/>
      <c r="CZ293" s="61"/>
      <c r="DA293" s="61"/>
      <c r="DB293" s="61"/>
      <c r="DC293" s="61"/>
      <c r="DD293" s="61"/>
      <c r="DE293" s="61"/>
      <c r="DF293" s="61"/>
      <c r="DG293" s="61"/>
      <c r="DH293" s="61"/>
      <c r="DI293" s="61"/>
      <c r="DJ293" s="61"/>
      <c r="DK293" s="61"/>
      <c r="DL293" s="61"/>
      <c r="DM293" s="61"/>
      <c r="DN293" s="61"/>
      <c r="DO293" s="61"/>
      <c r="DP293" s="61"/>
      <c r="DQ293" s="61"/>
      <c r="DR293" s="61"/>
      <c r="DS293" s="61"/>
      <c r="DT293" s="61"/>
      <c r="DU293" s="61"/>
      <c r="DV293" s="61"/>
      <c r="DW293" s="61"/>
      <c r="DX293" s="61"/>
      <c r="DY293" s="61"/>
      <c r="DZ293" s="61"/>
      <c r="EA293" s="61"/>
      <c r="EB293" s="61"/>
      <c r="EC293" s="61"/>
      <c r="ED293" s="61"/>
      <c r="EE293" s="61"/>
      <c r="EF293" s="61"/>
      <c r="EG293" s="61"/>
      <c r="EH293" s="61"/>
      <c r="EI293" s="61"/>
      <c r="EJ293" s="61"/>
      <c r="EK293" s="61"/>
      <c r="EL293" s="61"/>
      <c r="EM293" s="61"/>
      <c r="EN293" s="61"/>
    </row>
    <row r="294" spans="1:144" s="80" customFormat="1" ht="56.25" customHeight="1">
      <c r="A294" s="56"/>
      <c r="B294" s="111"/>
      <c r="C294" s="736" t="s">
        <v>720</v>
      </c>
      <c r="D294" s="855"/>
      <c r="E294" s="855"/>
      <c r="F294" s="855"/>
      <c r="G294" s="855"/>
      <c r="H294" s="855"/>
      <c r="I294" s="855"/>
      <c r="J294" s="855"/>
      <c r="K294" s="855"/>
      <c r="L294" s="855"/>
      <c r="M294" s="855"/>
      <c r="N294" s="856"/>
      <c r="O294" s="232"/>
      <c r="P294" s="49"/>
      <c r="Q294" s="49"/>
      <c r="R294" s="49"/>
      <c r="S294" s="49"/>
      <c r="T294" s="49"/>
      <c r="U294" s="49"/>
      <c r="V294" s="49"/>
      <c r="W294" s="49"/>
      <c r="X294" s="49"/>
      <c r="Y294" s="49"/>
      <c r="Z294" s="49"/>
      <c r="AA294" s="49"/>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c r="BN294" s="61"/>
      <c r="BO294" s="61"/>
      <c r="BP294" s="61"/>
      <c r="BQ294" s="61"/>
      <c r="BR294" s="61"/>
      <c r="BS294" s="61"/>
      <c r="BT294" s="61"/>
      <c r="BU294" s="61"/>
      <c r="BV294" s="61"/>
      <c r="BW294" s="61"/>
      <c r="BX294" s="61"/>
      <c r="BY294" s="61"/>
      <c r="BZ294" s="61"/>
      <c r="CA294" s="61"/>
      <c r="CB294" s="61"/>
      <c r="CC294" s="61"/>
      <c r="CD294" s="61"/>
      <c r="CE294" s="61"/>
      <c r="CF294" s="61"/>
      <c r="CG294" s="61"/>
      <c r="CH294" s="61"/>
      <c r="CI294" s="61"/>
      <c r="CJ294" s="61"/>
      <c r="CK294" s="61"/>
      <c r="CL294" s="61"/>
      <c r="CM294" s="61"/>
      <c r="CN294" s="61"/>
      <c r="CO294" s="61"/>
      <c r="CP294" s="61"/>
      <c r="CQ294" s="61"/>
      <c r="CR294" s="61"/>
      <c r="CS294" s="61"/>
      <c r="CT294" s="61"/>
      <c r="CU294" s="61"/>
      <c r="CV294" s="61"/>
      <c r="CW294" s="61"/>
      <c r="CX294" s="61"/>
      <c r="CY294" s="61"/>
      <c r="CZ294" s="61"/>
      <c r="DA294" s="61"/>
      <c r="DB294" s="61"/>
      <c r="DC294" s="61"/>
      <c r="DD294" s="61"/>
      <c r="DE294" s="61"/>
      <c r="DF294" s="61"/>
      <c r="DG294" s="61"/>
      <c r="DH294" s="61"/>
      <c r="DI294" s="61"/>
      <c r="DJ294" s="61"/>
      <c r="DK294" s="61"/>
      <c r="DL294" s="61"/>
      <c r="DM294" s="61"/>
      <c r="DN294" s="61"/>
      <c r="DO294" s="61"/>
      <c r="DP294" s="61"/>
      <c r="DQ294" s="61"/>
      <c r="DR294" s="61"/>
      <c r="DS294" s="61"/>
      <c r="DT294" s="61"/>
      <c r="DU294" s="61"/>
      <c r="DV294" s="61"/>
      <c r="DW294" s="61"/>
      <c r="DX294" s="61"/>
      <c r="DY294" s="61"/>
      <c r="DZ294" s="61"/>
      <c r="EA294" s="61"/>
      <c r="EB294" s="61"/>
      <c r="EC294" s="61"/>
      <c r="ED294" s="61"/>
      <c r="EE294" s="61"/>
      <c r="EF294" s="61"/>
      <c r="EG294" s="61"/>
      <c r="EH294" s="61"/>
      <c r="EI294" s="61"/>
      <c r="EJ294" s="61"/>
      <c r="EK294" s="61"/>
      <c r="EL294" s="61"/>
      <c r="EM294" s="61"/>
      <c r="EN294" s="61"/>
    </row>
    <row r="295" spans="1:144" ht="38.25" customHeight="1">
      <c r="B295" s="94" t="s">
        <v>292</v>
      </c>
      <c r="C295" s="783" t="s">
        <v>293</v>
      </c>
      <c r="D295" s="784"/>
      <c r="E295" s="784"/>
      <c r="F295" s="784"/>
      <c r="G295" s="784"/>
      <c r="H295" s="784"/>
      <c r="I295" s="784"/>
      <c r="J295" s="784"/>
      <c r="K295" s="784"/>
      <c r="L295" s="784"/>
      <c r="M295" s="259"/>
      <c r="N295" s="367"/>
      <c r="O295" s="40"/>
      <c r="AB295" s="103"/>
      <c r="AC295" s="103"/>
      <c r="AD295" s="103"/>
      <c r="AE295" s="103"/>
      <c r="AF295" s="103"/>
      <c r="AG295" s="103"/>
      <c r="AH295" s="103"/>
      <c r="AI295" s="103"/>
      <c r="AJ295" s="103"/>
      <c r="AK295" s="103"/>
      <c r="AL295" s="103"/>
      <c r="AM295" s="10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c r="CW295" s="3"/>
      <c r="CX295" s="3"/>
      <c r="CY295" s="3"/>
      <c r="CZ295" s="3"/>
      <c r="DA295" s="3"/>
      <c r="DB295" s="3"/>
      <c r="DC295" s="3"/>
      <c r="DD295" s="3"/>
      <c r="DE295" s="3"/>
      <c r="DF295" s="3"/>
      <c r="DG295" s="3"/>
      <c r="DH295" s="3"/>
      <c r="DI295" s="3"/>
      <c r="DJ295" s="3"/>
      <c r="DK295" s="3"/>
      <c r="DL295" s="3"/>
      <c r="DM295" s="3"/>
      <c r="DN295" s="3"/>
      <c r="DO295" s="3"/>
      <c r="DP295" s="3"/>
      <c r="DQ295" s="3"/>
      <c r="DR295" s="3"/>
      <c r="DS295" s="3"/>
      <c r="DT295" s="3"/>
      <c r="DU295" s="3"/>
      <c r="DV295" s="3"/>
      <c r="DW295" s="3"/>
      <c r="DX295" s="3"/>
      <c r="DY295" s="3"/>
      <c r="DZ295" s="3"/>
      <c r="EA295" s="3"/>
      <c r="EB295" s="3"/>
      <c r="EC295" s="3"/>
      <c r="ED295" s="3"/>
      <c r="EE295" s="3"/>
      <c r="EF295" s="3"/>
      <c r="EG295" s="3"/>
      <c r="EH295" s="3"/>
      <c r="EI295" s="3"/>
      <c r="EJ295" s="3"/>
      <c r="EK295" s="3"/>
      <c r="EL295" s="3"/>
      <c r="EM295" s="3"/>
      <c r="EN295" s="3"/>
    </row>
    <row r="296" spans="1:144" ht="39" customHeight="1">
      <c r="B296" s="261"/>
      <c r="C296" s="753" t="s">
        <v>283</v>
      </c>
      <c r="D296" s="754"/>
      <c r="E296" s="754"/>
      <c r="F296" s="754"/>
      <c r="G296" s="754"/>
      <c r="H296" s="754"/>
      <c r="I296" s="754"/>
      <c r="J296" s="754"/>
      <c r="K296" s="754"/>
      <c r="L296" s="754"/>
      <c r="M296" s="755"/>
      <c r="N296" s="355"/>
      <c r="O296" s="40"/>
      <c r="AB296" s="103"/>
      <c r="AC296" s="103"/>
      <c r="AD296" s="103"/>
      <c r="AE296" s="103"/>
      <c r="AF296" s="103"/>
      <c r="AG296" s="103"/>
      <c r="AH296" s="103"/>
      <c r="AI296" s="103"/>
      <c r="AJ296" s="103"/>
      <c r="AK296" s="103"/>
      <c r="AL296" s="103"/>
      <c r="AM296" s="10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c r="CW296" s="3"/>
      <c r="CX296" s="3"/>
      <c r="CY296" s="3"/>
      <c r="CZ296" s="3"/>
      <c r="DA296" s="3"/>
      <c r="DB296" s="3"/>
      <c r="DC296" s="3"/>
      <c r="DD296" s="3"/>
      <c r="DE296" s="3"/>
      <c r="DF296" s="3"/>
      <c r="DG296" s="3"/>
      <c r="DH296" s="3"/>
      <c r="DI296" s="3"/>
      <c r="DJ296" s="3"/>
      <c r="DK296" s="3"/>
      <c r="DL296" s="3"/>
      <c r="DM296" s="3"/>
      <c r="DN296" s="3"/>
      <c r="DO296" s="3"/>
      <c r="DP296" s="3"/>
      <c r="DQ296" s="3"/>
      <c r="DR296" s="3"/>
      <c r="DS296" s="3"/>
      <c r="DT296" s="3"/>
      <c r="DU296" s="3"/>
      <c r="DV296" s="3"/>
      <c r="DW296" s="3"/>
      <c r="DX296" s="3"/>
      <c r="DY296" s="3"/>
      <c r="DZ296" s="3"/>
      <c r="EA296" s="3"/>
      <c r="EB296" s="3"/>
      <c r="EC296" s="3"/>
      <c r="ED296" s="3"/>
      <c r="EE296" s="3"/>
      <c r="EF296" s="3"/>
      <c r="EG296" s="3"/>
      <c r="EH296" s="3"/>
      <c r="EI296" s="3"/>
      <c r="EJ296" s="3"/>
      <c r="EK296" s="3"/>
      <c r="EL296" s="3"/>
      <c r="EM296" s="3"/>
      <c r="EN296" s="3"/>
    </row>
    <row r="297" spans="1:144" ht="19.5" customHeight="1">
      <c r="B297" s="261"/>
      <c r="C297" s="753" t="s">
        <v>584</v>
      </c>
      <c r="D297" s="754"/>
      <c r="E297" s="754"/>
      <c r="F297" s="754"/>
      <c r="G297" s="754"/>
      <c r="H297" s="754"/>
      <c r="I297" s="754"/>
      <c r="J297" s="754"/>
      <c r="K297" s="754"/>
      <c r="L297" s="754"/>
      <c r="M297" s="755"/>
      <c r="N297" s="355"/>
      <c r="O297" s="40"/>
      <c r="AB297" s="103"/>
      <c r="AC297" s="103"/>
      <c r="AD297" s="103"/>
      <c r="AE297" s="103"/>
      <c r="AF297" s="103"/>
      <c r="AG297" s="103"/>
      <c r="AH297" s="103"/>
      <c r="AI297" s="103"/>
      <c r="AJ297" s="103"/>
      <c r="AK297" s="103"/>
      <c r="AL297" s="103"/>
      <c r="AM297" s="10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c r="CW297" s="3"/>
      <c r="CX297" s="3"/>
      <c r="CY297" s="3"/>
      <c r="CZ297" s="3"/>
      <c r="DA297" s="3"/>
      <c r="DB297" s="3"/>
      <c r="DC297" s="3"/>
      <c r="DD297" s="3"/>
      <c r="DE297" s="3"/>
      <c r="DF297" s="3"/>
      <c r="DG297" s="3"/>
      <c r="DH297" s="3"/>
      <c r="DI297" s="3"/>
      <c r="DJ297" s="3"/>
      <c r="DK297" s="3"/>
      <c r="DL297" s="3"/>
      <c r="DM297" s="3"/>
      <c r="DN297" s="3"/>
      <c r="DO297" s="3"/>
      <c r="DP297" s="3"/>
      <c r="DQ297" s="3"/>
      <c r="DR297" s="3"/>
      <c r="DS297" s="3"/>
      <c r="DT297" s="3"/>
      <c r="DU297" s="3"/>
      <c r="DV297" s="3"/>
      <c r="DW297" s="3"/>
      <c r="DX297" s="3"/>
      <c r="DY297" s="3"/>
      <c r="DZ297" s="3"/>
      <c r="EA297" s="3"/>
      <c r="EB297" s="3"/>
      <c r="EC297" s="3"/>
      <c r="ED297" s="3"/>
      <c r="EE297" s="3"/>
      <c r="EF297" s="3"/>
      <c r="EG297" s="3"/>
      <c r="EH297" s="3"/>
      <c r="EI297" s="3"/>
      <c r="EJ297" s="3"/>
      <c r="EK297" s="3"/>
      <c r="EL297" s="3"/>
      <c r="EM297" s="3"/>
      <c r="EN297" s="3"/>
    </row>
    <row r="298" spans="1:144" ht="25.5" customHeight="1">
      <c r="B298" s="261"/>
      <c r="C298" s="753" t="s">
        <v>284</v>
      </c>
      <c r="D298" s="754"/>
      <c r="E298" s="754"/>
      <c r="F298" s="754"/>
      <c r="G298" s="754"/>
      <c r="H298" s="754"/>
      <c r="I298" s="754"/>
      <c r="J298" s="754"/>
      <c r="K298" s="754"/>
      <c r="L298" s="754"/>
      <c r="M298" s="755"/>
      <c r="N298" s="355"/>
      <c r="O298" s="40"/>
      <c r="AB298" s="103"/>
      <c r="AC298" s="103"/>
      <c r="AD298" s="103"/>
      <c r="AE298" s="103"/>
      <c r="AF298" s="103"/>
      <c r="AG298" s="103"/>
      <c r="AH298" s="103"/>
      <c r="AI298" s="103"/>
      <c r="AJ298" s="103"/>
      <c r="AK298" s="103"/>
      <c r="AL298" s="103"/>
      <c r="AM298" s="10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c r="CW298" s="3"/>
      <c r="CX298" s="3"/>
      <c r="CY298" s="3"/>
      <c r="CZ298" s="3"/>
      <c r="DA298" s="3"/>
      <c r="DB298" s="3"/>
      <c r="DC298" s="3"/>
      <c r="DD298" s="3"/>
      <c r="DE298" s="3"/>
      <c r="DF298" s="3"/>
      <c r="DG298" s="3"/>
      <c r="DH298" s="3"/>
      <c r="DI298" s="3"/>
      <c r="DJ298" s="3"/>
      <c r="DK298" s="3"/>
      <c r="DL298" s="3"/>
      <c r="DM298" s="3"/>
      <c r="DN298" s="3"/>
      <c r="DO298" s="3"/>
      <c r="DP298" s="3"/>
      <c r="DQ298" s="3"/>
      <c r="DR298" s="3"/>
      <c r="DS298" s="3"/>
      <c r="DT298" s="3"/>
      <c r="DU298" s="3"/>
      <c r="DV298" s="3"/>
      <c r="DW298" s="3"/>
      <c r="DX298" s="3"/>
      <c r="DY298" s="3"/>
      <c r="DZ298" s="3"/>
      <c r="EA298" s="3"/>
      <c r="EB298" s="3"/>
      <c r="EC298" s="3"/>
      <c r="ED298" s="3"/>
      <c r="EE298" s="3"/>
      <c r="EF298" s="3"/>
      <c r="EG298" s="3"/>
      <c r="EH298" s="3"/>
      <c r="EI298" s="3"/>
      <c r="EJ298" s="3"/>
      <c r="EK298" s="3"/>
      <c r="EL298" s="3"/>
      <c r="EM298" s="3"/>
      <c r="EN298" s="3"/>
    </row>
    <row r="299" spans="1:144" s="643" customFormat="1" ht="36.75" customHeight="1">
      <c r="A299" s="645"/>
      <c r="B299" s="644"/>
      <c r="C299" s="857" t="s">
        <v>583</v>
      </c>
      <c r="D299" s="858"/>
      <c r="E299" s="858"/>
      <c r="F299" s="858"/>
      <c r="G299" s="858"/>
      <c r="H299" s="858"/>
      <c r="I299" s="858"/>
      <c r="J299" s="858"/>
      <c r="K299" s="858"/>
      <c r="L299" s="858"/>
      <c r="M299" s="858"/>
      <c r="N299" s="858"/>
    </row>
    <row r="300" spans="1:144" s="12" customFormat="1" ht="29.25" customHeight="1">
      <c r="A300" s="98"/>
      <c r="B300" s="258" t="s">
        <v>294</v>
      </c>
      <c r="C300" s="761" t="s">
        <v>285</v>
      </c>
      <c r="D300" s="762"/>
      <c r="E300" s="762"/>
      <c r="F300" s="762"/>
      <c r="G300" s="762"/>
      <c r="H300" s="762"/>
      <c r="I300" s="762"/>
      <c r="J300" s="762"/>
      <c r="K300" s="762"/>
      <c r="L300" s="762"/>
      <c r="M300" s="762"/>
      <c r="N300" s="763"/>
      <c r="O300" s="17"/>
      <c r="P300" s="274"/>
      <c r="Q300" s="274"/>
      <c r="R300" s="274"/>
      <c r="S300" s="274"/>
      <c r="T300" s="274"/>
      <c r="U300" s="274"/>
      <c r="V300" s="274"/>
      <c r="W300" s="274"/>
      <c r="X300" s="274"/>
      <c r="Y300" s="274"/>
      <c r="Z300" s="274"/>
      <c r="AA300" s="274"/>
      <c r="AB300" s="274"/>
      <c r="AC300" s="274"/>
      <c r="AD300" s="274"/>
      <c r="AE300" s="274"/>
      <c r="AF300" s="274"/>
      <c r="AG300" s="274"/>
      <c r="AH300" s="274"/>
      <c r="AI300" s="274"/>
      <c r="AJ300" s="274"/>
      <c r="AK300" s="274"/>
      <c r="AL300" s="274"/>
      <c r="AM300" s="274"/>
    </row>
    <row r="301" spans="1:144" s="12" customFormat="1" ht="48" customHeight="1">
      <c r="A301" s="98"/>
      <c r="B301" s="75"/>
      <c r="C301" s="764" t="s">
        <v>286</v>
      </c>
      <c r="D301" s="765"/>
      <c r="E301" s="765"/>
      <c r="F301" s="765"/>
      <c r="G301" s="765"/>
      <c r="H301" s="765"/>
      <c r="I301" s="765"/>
      <c r="J301" s="765"/>
      <c r="K301" s="765"/>
      <c r="L301" s="765"/>
      <c r="M301" s="765"/>
      <c r="N301" s="766"/>
      <c r="O301" s="17"/>
      <c r="P301" s="274"/>
      <c r="Q301" s="274"/>
      <c r="R301" s="274"/>
      <c r="S301" s="274"/>
      <c r="T301" s="274"/>
      <c r="U301" s="274"/>
      <c r="V301" s="274"/>
      <c r="W301" s="274"/>
      <c r="X301" s="274"/>
      <c r="Y301" s="274"/>
      <c r="Z301" s="274"/>
      <c r="AA301" s="274"/>
      <c r="AB301" s="274"/>
      <c r="AC301" s="274"/>
      <c r="AD301" s="274"/>
      <c r="AE301" s="274"/>
      <c r="AF301" s="274"/>
      <c r="AG301" s="274"/>
      <c r="AH301" s="274"/>
      <c r="AI301" s="274"/>
      <c r="AJ301" s="274"/>
      <c r="AK301" s="274"/>
      <c r="AL301" s="274"/>
      <c r="AM301" s="274"/>
    </row>
    <row r="302" spans="1:144" s="17" customFormat="1" ht="24.75" customHeight="1">
      <c r="A302" s="693"/>
      <c r="B302" s="692"/>
      <c r="C302" s="749" t="s">
        <v>287</v>
      </c>
      <c r="D302" s="750"/>
      <c r="E302" s="750"/>
      <c r="F302" s="750"/>
      <c r="G302" s="750"/>
      <c r="H302" s="750"/>
      <c r="I302" s="750"/>
      <c r="J302" s="750"/>
      <c r="K302" s="750"/>
      <c r="L302" s="750"/>
      <c r="M302" s="750"/>
      <c r="N302" s="751"/>
      <c r="P302" s="274"/>
      <c r="Q302" s="274"/>
      <c r="R302" s="274"/>
      <c r="S302" s="274"/>
      <c r="T302" s="274"/>
      <c r="U302" s="274"/>
      <c r="V302" s="274"/>
      <c r="W302" s="274"/>
      <c r="X302" s="274"/>
      <c r="Y302" s="274"/>
      <c r="Z302" s="274"/>
      <c r="AA302" s="274"/>
      <c r="AB302" s="274"/>
      <c r="AC302" s="274"/>
      <c r="AD302" s="274"/>
      <c r="AE302" s="274"/>
      <c r="AF302" s="274"/>
      <c r="AG302" s="274"/>
      <c r="AH302" s="274"/>
      <c r="AI302" s="274"/>
      <c r="AJ302" s="274"/>
      <c r="AK302" s="274"/>
      <c r="AL302" s="274"/>
      <c r="AM302" s="274"/>
    </row>
    <row r="303" spans="1:144" ht="18.75" hidden="1" customHeight="1">
      <c r="B303" s="275"/>
      <c r="C303" s="756"/>
      <c r="D303" s="757"/>
      <c r="E303" s="757"/>
      <c r="F303" s="757"/>
      <c r="G303" s="757"/>
      <c r="H303" s="757"/>
      <c r="I303" s="757"/>
      <c r="J303" s="757"/>
      <c r="K303" s="757"/>
      <c r="L303" s="757"/>
      <c r="M303" s="260"/>
      <c r="N303" s="370"/>
      <c r="O303" s="40"/>
      <c r="AB303" s="103"/>
      <c r="AC303" s="103"/>
      <c r="AD303" s="103"/>
      <c r="AE303" s="103"/>
      <c r="AF303" s="103"/>
      <c r="AG303" s="103"/>
      <c r="AH303" s="103"/>
      <c r="AI303" s="103"/>
      <c r="AJ303" s="103"/>
      <c r="AK303" s="103"/>
      <c r="AL303" s="103"/>
      <c r="AM303" s="10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c r="CW303" s="3"/>
      <c r="CX303" s="3"/>
      <c r="CY303" s="3"/>
      <c r="CZ303" s="3"/>
      <c r="DA303" s="3"/>
      <c r="DB303" s="3"/>
      <c r="DC303" s="3"/>
      <c r="DD303" s="3"/>
      <c r="DE303" s="3"/>
      <c r="DF303" s="3"/>
      <c r="DG303" s="3"/>
      <c r="DH303" s="3"/>
      <c r="DI303" s="3"/>
      <c r="DJ303" s="3"/>
      <c r="DK303" s="3"/>
      <c r="DL303" s="3"/>
      <c r="DM303" s="3"/>
      <c r="DN303" s="3"/>
      <c r="DO303" s="3"/>
      <c r="DP303" s="3"/>
      <c r="DQ303" s="3"/>
      <c r="DR303" s="3"/>
      <c r="DS303" s="3"/>
      <c r="DT303" s="3"/>
      <c r="DU303" s="3"/>
      <c r="DV303" s="3"/>
      <c r="DW303" s="3"/>
      <c r="DX303" s="3"/>
      <c r="DY303" s="3"/>
      <c r="DZ303" s="3"/>
      <c r="EA303" s="3"/>
      <c r="EB303" s="3"/>
      <c r="EC303" s="3"/>
      <c r="ED303" s="3"/>
      <c r="EE303" s="3"/>
      <c r="EF303" s="3"/>
      <c r="EG303" s="3"/>
      <c r="EH303" s="3"/>
      <c r="EI303" s="3"/>
      <c r="EJ303" s="3"/>
      <c r="EK303" s="3"/>
      <c r="EL303" s="3"/>
      <c r="EM303" s="3"/>
      <c r="EN303" s="3"/>
    </row>
    <row r="304" spans="1:144" hidden="1">
      <c r="B304" s="261"/>
      <c r="C304" s="753" t="s">
        <v>288</v>
      </c>
      <c r="D304" s="754"/>
      <c r="E304" s="754"/>
      <c r="F304" s="754"/>
      <c r="G304" s="754"/>
      <c r="H304" s="754"/>
      <c r="I304" s="754"/>
      <c r="J304" s="754"/>
      <c r="K304" s="754"/>
      <c r="L304" s="754"/>
      <c r="M304" s="755"/>
      <c r="N304" s="355"/>
      <c r="O304" s="40"/>
      <c r="AB304" s="103"/>
      <c r="AC304" s="103"/>
      <c r="AD304" s="103"/>
      <c r="AE304" s="103"/>
      <c r="AF304" s="103"/>
      <c r="AG304" s="103"/>
      <c r="AH304" s="103"/>
      <c r="AI304" s="103"/>
      <c r="AJ304" s="103"/>
      <c r="AK304" s="103"/>
      <c r="AL304" s="103"/>
      <c r="AM304" s="10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c r="CW304" s="3"/>
      <c r="CX304" s="3"/>
      <c r="CY304" s="3"/>
      <c r="CZ304" s="3"/>
      <c r="DA304" s="3"/>
      <c r="DB304" s="3"/>
      <c r="DC304" s="3"/>
      <c r="DD304" s="3"/>
      <c r="DE304" s="3"/>
      <c r="DF304" s="3"/>
      <c r="DG304" s="3"/>
      <c r="DH304" s="3"/>
      <c r="DI304" s="3"/>
      <c r="DJ304" s="3"/>
      <c r="DK304" s="3"/>
      <c r="DL304" s="3"/>
      <c r="DM304" s="3"/>
      <c r="DN304" s="3"/>
      <c r="DO304" s="3"/>
      <c r="DP304" s="3"/>
      <c r="DQ304" s="3"/>
      <c r="DR304" s="3"/>
      <c r="DS304" s="3"/>
      <c r="DT304" s="3"/>
      <c r="DU304" s="3"/>
      <c r="DV304" s="3"/>
      <c r="DW304" s="3"/>
      <c r="DX304" s="3"/>
      <c r="DY304" s="3"/>
      <c r="DZ304" s="3"/>
      <c r="EA304" s="3"/>
      <c r="EB304" s="3"/>
      <c r="EC304" s="3"/>
      <c r="ED304" s="3"/>
      <c r="EE304" s="3"/>
      <c r="EF304" s="3"/>
      <c r="EG304" s="3"/>
      <c r="EH304" s="3"/>
      <c r="EI304" s="3"/>
      <c r="EJ304" s="3"/>
      <c r="EK304" s="3"/>
      <c r="EL304" s="3"/>
      <c r="EM304" s="3"/>
      <c r="EN304" s="3"/>
    </row>
    <row r="305" spans="1:144" s="56" customFormat="1" ht="97.5" customHeight="1">
      <c r="B305" s="31" t="s">
        <v>295</v>
      </c>
      <c r="C305" s="41" t="s">
        <v>453</v>
      </c>
      <c r="D305" s="180"/>
      <c r="E305" s="599">
        <v>68800</v>
      </c>
      <c r="F305" s="599">
        <v>68800</v>
      </c>
      <c r="G305" s="476">
        <f t="shared" ref="G305:G310" si="43">(F305/E305)*100</f>
        <v>100</v>
      </c>
      <c r="H305" s="315">
        <f t="shared" ref="H305:H309" si="44">G305/100</f>
        <v>1</v>
      </c>
      <c r="I305" s="522" t="s">
        <v>520</v>
      </c>
      <c r="J305" s="276" t="s">
        <v>10</v>
      </c>
      <c r="K305" s="91">
        <v>100</v>
      </c>
      <c r="L305" s="91">
        <v>100</v>
      </c>
      <c r="M305" s="11">
        <v>100</v>
      </c>
      <c r="N305" s="481">
        <v>1</v>
      </c>
      <c r="O305" s="57"/>
      <c r="P305" s="49"/>
      <c r="Q305" s="49"/>
      <c r="R305" s="49"/>
      <c r="S305" s="49"/>
      <c r="T305" s="49"/>
      <c r="U305" s="49"/>
      <c r="V305" s="49"/>
      <c r="W305" s="49"/>
      <c r="X305" s="49"/>
      <c r="Y305" s="49"/>
      <c r="Z305" s="49"/>
      <c r="AA305" s="49"/>
      <c r="AB305" s="61"/>
      <c r="AC305" s="61"/>
      <c r="AD305" s="61"/>
      <c r="AE305" s="61"/>
      <c r="AF305" s="61"/>
      <c r="AG305" s="61"/>
      <c r="AH305" s="61"/>
      <c r="AI305" s="61"/>
      <c r="AJ305" s="61"/>
      <c r="AK305" s="61"/>
      <c r="AL305" s="61"/>
      <c r="AM305" s="61"/>
    </row>
    <row r="306" spans="1:144" s="56" customFormat="1" ht="81.75" customHeight="1">
      <c r="B306" s="31" t="s">
        <v>296</v>
      </c>
      <c r="C306" s="41" t="s">
        <v>454</v>
      </c>
      <c r="D306" s="180"/>
      <c r="E306" s="537">
        <v>433000</v>
      </c>
      <c r="F306" s="537">
        <v>433000</v>
      </c>
      <c r="G306" s="534">
        <f t="shared" si="43"/>
        <v>100</v>
      </c>
      <c r="H306" s="315">
        <f t="shared" si="44"/>
        <v>1</v>
      </c>
      <c r="I306" s="285" t="s">
        <v>289</v>
      </c>
      <c r="J306" s="10" t="s">
        <v>14</v>
      </c>
      <c r="K306" s="10">
        <v>35</v>
      </c>
      <c r="L306" s="10">
        <v>35</v>
      </c>
      <c r="M306" s="11">
        <v>100</v>
      </c>
      <c r="N306" s="481">
        <v>0.9</v>
      </c>
      <c r="O306" s="57"/>
      <c r="P306" s="49"/>
      <c r="Q306" s="49"/>
      <c r="R306" s="49"/>
      <c r="S306" s="49"/>
      <c r="T306" s="49"/>
      <c r="U306" s="49"/>
      <c r="V306" s="49"/>
      <c r="W306" s="49"/>
      <c r="X306" s="49"/>
      <c r="Y306" s="49"/>
      <c r="Z306" s="49"/>
      <c r="AA306" s="49"/>
      <c r="AB306" s="61"/>
      <c r="AC306" s="61"/>
      <c r="AD306" s="61"/>
      <c r="AE306" s="61"/>
      <c r="AF306" s="61"/>
      <c r="AG306" s="61"/>
      <c r="AH306" s="61"/>
      <c r="AI306" s="61"/>
      <c r="AJ306" s="61"/>
      <c r="AK306" s="61"/>
      <c r="AL306" s="61"/>
      <c r="AM306" s="61"/>
    </row>
    <row r="307" spans="1:144" s="56" customFormat="1" ht="71.25" customHeight="1">
      <c r="B307" s="31" t="s">
        <v>300</v>
      </c>
      <c r="C307" s="41" t="s">
        <v>524</v>
      </c>
      <c r="D307" s="180"/>
      <c r="E307" s="599">
        <v>1522300</v>
      </c>
      <c r="F307" s="599">
        <v>1522220</v>
      </c>
      <c r="G307" s="476">
        <f t="shared" si="43"/>
        <v>99.994744794061617</v>
      </c>
      <c r="H307" s="315">
        <f t="shared" si="44"/>
        <v>0.99994744794061619</v>
      </c>
      <c r="I307" s="83" t="s">
        <v>290</v>
      </c>
      <c r="J307" s="276" t="s">
        <v>84</v>
      </c>
      <c r="K307" s="91">
        <v>1300</v>
      </c>
      <c r="L307" s="91">
        <v>1300</v>
      </c>
      <c r="M307" s="11">
        <v>100</v>
      </c>
      <c r="N307" s="481">
        <v>1</v>
      </c>
      <c r="O307" s="57"/>
      <c r="P307" s="49"/>
      <c r="Q307" s="49"/>
      <c r="R307" s="49"/>
      <c r="S307" s="49"/>
      <c r="T307" s="49"/>
      <c r="U307" s="49"/>
      <c r="V307" s="49"/>
      <c r="W307" s="49"/>
      <c r="X307" s="49"/>
      <c r="Y307" s="49"/>
      <c r="Z307" s="49"/>
      <c r="AA307" s="49"/>
      <c r="AB307" s="61"/>
      <c r="AC307" s="61"/>
      <c r="AD307" s="61"/>
      <c r="AE307" s="61"/>
      <c r="AF307" s="61"/>
      <c r="AG307" s="61"/>
      <c r="AH307" s="61"/>
      <c r="AI307" s="61"/>
      <c r="AJ307" s="61"/>
      <c r="AK307" s="61"/>
      <c r="AL307" s="61"/>
      <c r="AM307" s="61"/>
    </row>
    <row r="308" spans="1:144" s="56" customFormat="1" ht="61.5" customHeight="1">
      <c r="B308" s="31" t="s">
        <v>301</v>
      </c>
      <c r="C308" s="41" t="s">
        <v>525</v>
      </c>
      <c r="D308" s="180"/>
      <c r="E308" s="599">
        <v>574700</v>
      </c>
      <c r="F308" s="599">
        <v>574523.18999999994</v>
      </c>
      <c r="G308" s="476">
        <f t="shared" si="43"/>
        <v>99.969234383156419</v>
      </c>
      <c r="H308" s="315">
        <f t="shared" si="44"/>
        <v>0.99969234383156413</v>
      </c>
      <c r="I308" s="102" t="s">
        <v>291</v>
      </c>
      <c r="J308" s="42" t="s">
        <v>10</v>
      </c>
      <c r="K308" s="42">
        <v>50.5</v>
      </c>
      <c r="L308" s="42">
        <v>51.5</v>
      </c>
      <c r="M308" s="11">
        <v>100</v>
      </c>
      <c r="N308" s="481">
        <v>0.9</v>
      </c>
      <c r="O308" s="57"/>
      <c r="P308" s="49"/>
      <c r="Q308" s="49"/>
      <c r="R308" s="49"/>
      <c r="S308" s="49"/>
      <c r="T308" s="49"/>
      <c r="U308" s="49"/>
      <c r="V308" s="49"/>
      <c r="W308" s="49"/>
      <c r="X308" s="49"/>
      <c r="Y308" s="49"/>
      <c r="Z308" s="49"/>
      <c r="AA308" s="49"/>
      <c r="AB308" s="61"/>
      <c r="AC308" s="61"/>
      <c r="AD308" s="61"/>
      <c r="AE308" s="61"/>
      <c r="AF308" s="61"/>
      <c r="AG308" s="61"/>
      <c r="AH308" s="61"/>
      <c r="AI308" s="61"/>
      <c r="AJ308" s="61"/>
      <c r="AK308" s="61"/>
      <c r="AL308" s="61"/>
      <c r="AM308" s="61"/>
    </row>
    <row r="309" spans="1:144" s="56" customFormat="1" ht="108.75" customHeight="1">
      <c r="B309" s="31" t="s">
        <v>302</v>
      </c>
      <c r="C309" s="41" t="s">
        <v>526</v>
      </c>
      <c r="D309" s="180"/>
      <c r="E309" s="599">
        <v>4041000</v>
      </c>
      <c r="F309" s="599">
        <v>4041000</v>
      </c>
      <c r="G309" s="340">
        <f t="shared" si="43"/>
        <v>100</v>
      </c>
      <c r="H309" s="315">
        <f t="shared" si="44"/>
        <v>1</v>
      </c>
      <c r="I309" s="102" t="s">
        <v>626</v>
      </c>
      <c r="J309" s="108" t="s">
        <v>10</v>
      </c>
      <c r="K309" s="108">
        <v>100</v>
      </c>
      <c r="L309" s="108">
        <v>100</v>
      </c>
      <c r="M309" s="11">
        <v>100</v>
      </c>
      <c r="N309" s="481">
        <v>1</v>
      </c>
      <c r="O309" s="57"/>
      <c r="P309" s="49"/>
      <c r="Q309" s="49"/>
      <c r="R309" s="49"/>
      <c r="S309" s="49"/>
      <c r="T309" s="49"/>
      <c r="U309" s="49"/>
      <c r="V309" s="49"/>
      <c r="W309" s="49"/>
      <c r="X309" s="49"/>
      <c r="Y309" s="49"/>
      <c r="Z309" s="49"/>
      <c r="AA309" s="49"/>
      <c r="AB309" s="61"/>
      <c r="AC309" s="61"/>
      <c r="AD309" s="61"/>
      <c r="AE309" s="61"/>
      <c r="AF309" s="61"/>
      <c r="AG309" s="61"/>
      <c r="AH309" s="61"/>
      <c r="AI309" s="61"/>
      <c r="AJ309" s="61"/>
      <c r="AK309" s="61"/>
      <c r="AL309" s="61"/>
      <c r="AM309" s="61"/>
    </row>
    <row r="310" spans="1:144" s="85" customFormat="1" ht="27.75" customHeight="1">
      <c r="A310" s="688"/>
      <c r="B310" s="694"/>
      <c r="C310" s="165" t="s">
        <v>13</v>
      </c>
      <c r="D310" s="316"/>
      <c r="E310" s="277">
        <f>E305+E306+E307+E308+E309</f>
        <v>6639800</v>
      </c>
      <c r="F310" s="277">
        <f>F305+F306+F307+F308+F309</f>
        <v>6639543.1899999995</v>
      </c>
      <c r="G310" s="375">
        <f t="shared" si="43"/>
        <v>99.996132263019959</v>
      </c>
      <c r="H310" s="351">
        <f>G310/100</f>
        <v>0.99996132263019955</v>
      </c>
      <c r="I310" s="86"/>
      <c r="J310" s="74"/>
      <c r="K310" s="74"/>
      <c r="L310" s="74"/>
      <c r="M310" s="377">
        <f>SUM(M305:M309)/5</f>
        <v>100</v>
      </c>
      <c r="N310" s="377">
        <v>0.9</v>
      </c>
      <c r="O310" s="47"/>
      <c r="P310" s="49"/>
      <c r="Q310" s="49"/>
      <c r="R310" s="49"/>
      <c r="S310" s="49"/>
      <c r="T310" s="49"/>
      <c r="U310" s="49"/>
      <c r="V310" s="49"/>
      <c r="W310" s="49"/>
      <c r="X310" s="49"/>
      <c r="Y310" s="49"/>
      <c r="Z310" s="49"/>
      <c r="AA310" s="49"/>
      <c r="AB310" s="278"/>
      <c r="AC310" s="278"/>
      <c r="AD310" s="278"/>
      <c r="AE310" s="278"/>
      <c r="AF310" s="278"/>
      <c r="AG310" s="278"/>
      <c r="AH310" s="278"/>
      <c r="AI310" s="278"/>
      <c r="AJ310" s="278"/>
      <c r="AK310" s="278"/>
      <c r="AL310" s="278"/>
      <c r="AM310" s="278"/>
    </row>
    <row r="311" spans="1:144" ht="30" customHeight="1">
      <c r="B311" s="84" t="s">
        <v>297</v>
      </c>
      <c r="C311" s="812" t="s">
        <v>112</v>
      </c>
      <c r="D311" s="813"/>
      <c r="E311" s="813"/>
      <c r="F311" s="813"/>
      <c r="G311" s="813"/>
      <c r="H311" s="813"/>
      <c r="I311" s="813"/>
      <c r="J311" s="813"/>
      <c r="K311" s="813"/>
      <c r="L311" s="813"/>
      <c r="M311" s="813"/>
      <c r="N311" s="371"/>
      <c r="O311" s="40"/>
      <c r="AB311" s="103"/>
      <c r="AC311" s="103"/>
      <c r="AD311" s="103"/>
      <c r="AE311" s="103"/>
      <c r="AF311" s="103"/>
      <c r="AG311" s="103"/>
      <c r="AH311" s="103"/>
      <c r="AI311" s="103"/>
      <c r="AJ311" s="103"/>
      <c r="AK311" s="103"/>
      <c r="AL311" s="103"/>
      <c r="AM311" s="10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c r="CW311" s="3"/>
      <c r="CX311" s="3"/>
      <c r="CY311" s="3"/>
      <c r="CZ311" s="3"/>
      <c r="DA311" s="3"/>
      <c r="DB311" s="3"/>
      <c r="DC311" s="3"/>
      <c r="DD311" s="3"/>
      <c r="DE311" s="3"/>
      <c r="DF311" s="3"/>
      <c r="DG311" s="3"/>
      <c r="DH311" s="3"/>
      <c r="DI311" s="3"/>
      <c r="DJ311" s="3"/>
      <c r="DK311" s="3"/>
      <c r="DL311" s="3"/>
      <c r="DM311" s="3"/>
      <c r="DN311" s="3"/>
      <c r="DO311" s="3"/>
      <c r="DP311" s="3"/>
      <c r="DQ311" s="3"/>
      <c r="DR311" s="3"/>
      <c r="DS311" s="3"/>
      <c r="DT311" s="3"/>
      <c r="DU311" s="3"/>
      <c r="DV311" s="3"/>
      <c r="DW311" s="3"/>
      <c r="DX311" s="3"/>
      <c r="DY311" s="3"/>
      <c r="DZ311" s="3"/>
      <c r="EA311" s="3"/>
      <c r="EB311" s="3"/>
      <c r="EC311" s="3"/>
      <c r="ED311" s="3"/>
      <c r="EE311" s="3"/>
      <c r="EF311" s="3"/>
      <c r="EG311" s="3"/>
      <c r="EH311" s="3"/>
      <c r="EI311" s="3"/>
      <c r="EJ311" s="3"/>
      <c r="EK311" s="3"/>
      <c r="EL311" s="3"/>
      <c r="EM311" s="3"/>
      <c r="EN311" s="3"/>
    </row>
    <row r="312" spans="1:144" ht="22.5" customHeight="1">
      <c r="B312" s="261"/>
      <c r="C312" s="753" t="s">
        <v>113</v>
      </c>
      <c r="D312" s="754"/>
      <c r="E312" s="754"/>
      <c r="F312" s="754"/>
      <c r="G312" s="754"/>
      <c r="H312" s="754"/>
      <c r="I312" s="754"/>
      <c r="J312" s="754"/>
      <c r="K312" s="754"/>
      <c r="L312" s="754"/>
      <c r="M312" s="755"/>
      <c r="N312" s="355"/>
      <c r="O312" s="40"/>
      <c r="AB312" s="103"/>
      <c r="AC312" s="103"/>
      <c r="AD312" s="103"/>
      <c r="AE312" s="103"/>
      <c r="AF312" s="103"/>
      <c r="AG312" s="103"/>
      <c r="AH312" s="103"/>
      <c r="AI312" s="103"/>
      <c r="AJ312" s="103"/>
      <c r="AK312" s="103"/>
      <c r="AL312" s="103"/>
      <c r="AM312" s="10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c r="CW312" s="3"/>
      <c r="CX312" s="3"/>
      <c r="CY312" s="3"/>
      <c r="CZ312" s="3"/>
      <c r="DA312" s="3"/>
      <c r="DB312" s="3"/>
      <c r="DC312" s="3"/>
      <c r="DD312" s="3"/>
      <c r="DE312" s="3"/>
      <c r="DF312" s="3"/>
      <c r="DG312" s="3"/>
      <c r="DH312" s="3"/>
      <c r="DI312" s="3"/>
      <c r="DJ312" s="3"/>
      <c r="DK312" s="3"/>
      <c r="DL312" s="3"/>
      <c r="DM312" s="3"/>
      <c r="DN312" s="3"/>
      <c r="DO312" s="3"/>
      <c r="DP312" s="3"/>
      <c r="DQ312" s="3"/>
      <c r="DR312" s="3"/>
      <c r="DS312" s="3"/>
      <c r="DT312" s="3"/>
      <c r="DU312" s="3"/>
      <c r="DV312" s="3"/>
      <c r="DW312" s="3"/>
      <c r="DX312" s="3"/>
      <c r="DY312" s="3"/>
      <c r="DZ312" s="3"/>
      <c r="EA312" s="3"/>
      <c r="EB312" s="3"/>
      <c r="EC312" s="3"/>
      <c r="ED312" s="3"/>
      <c r="EE312" s="3"/>
      <c r="EF312" s="3"/>
      <c r="EG312" s="3"/>
      <c r="EH312" s="3"/>
      <c r="EI312" s="3"/>
      <c r="EJ312" s="3"/>
      <c r="EK312" s="3"/>
      <c r="EL312" s="3"/>
      <c r="EM312" s="3"/>
      <c r="EN312" s="3"/>
    </row>
    <row r="313" spans="1:144" ht="21" customHeight="1">
      <c r="B313" s="261"/>
      <c r="C313" s="753" t="s">
        <v>114</v>
      </c>
      <c r="D313" s="754"/>
      <c r="E313" s="754"/>
      <c r="F313" s="754"/>
      <c r="G313" s="754"/>
      <c r="H313" s="754"/>
      <c r="I313" s="754"/>
      <c r="J313" s="754"/>
      <c r="K313" s="754"/>
      <c r="L313" s="754"/>
      <c r="M313" s="755"/>
      <c r="N313" s="355"/>
      <c r="O313" s="40"/>
      <c r="AB313" s="103"/>
      <c r="AC313" s="103"/>
      <c r="AD313" s="103"/>
      <c r="AE313" s="103"/>
      <c r="AF313" s="103"/>
      <c r="AG313" s="103"/>
      <c r="AH313" s="103"/>
      <c r="AI313" s="103"/>
      <c r="AJ313" s="103"/>
      <c r="AK313" s="103"/>
      <c r="AL313" s="103"/>
      <c r="AM313" s="10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c r="CW313" s="3"/>
      <c r="CX313" s="3"/>
      <c r="CY313" s="3"/>
      <c r="CZ313" s="3"/>
      <c r="DA313" s="3"/>
      <c r="DB313" s="3"/>
      <c r="DC313" s="3"/>
      <c r="DD313" s="3"/>
      <c r="DE313" s="3"/>
      <c r="DF313" s="3"/>
      <c r="DG313" s="3"/>
      <c r="DH313" s="3"/>
      <c r="DI313" s="3"/>
      <c r="DJ313" s="3"/>
      <c r="DK313" s="3"/>
      <c r="DL313" s="3"/>
      <c r="DM313" s="3"/>
      <c r="DN313" s="3"/>
      <c r="DO313" s="3"/>
      <c r="DP313" s="3"/>
      <c r="DQ313" s="3"/>
      <c r="DR313" s="3"/>
      <c r="DS313" s="3"/>
      <c r="DT313" s="3"/>
      <c r="DU313" s="3"/>
      <c r="DV313" s="3"/>
      <c r="DW313" s="3"/>
      <c r="DX313" s="3"/>
      <c r="DY313" s="3"/>
      <c r="DZ313" s="3"/>
      <c r="EA313" s="3"/>
      <c r="EB313" s="3"/>
      <c r="EC313" s="3"/>
      <c r="ED313" s="3"/>
      <c r="EE313" s="3"/>
      <c r="EF313" s="3"/>
      <c r="EG313" s="3"/>
      <c r="EH313" s="3"/>
      <c r="EI313" s="3"/>
      <c r="EJ313" s="3"/>
      <c r="EK313" s="3"/>
      <c r="EL313" s="3"/>
      <c r="EM313" s="3"/>
      <c r="EN313" s="3"/>
    </row>
    <row r="314" spans="1:144" ht="25.5" customHeight="1">
      <c r="B314" s="261"/>
      <c r="C314" s="749" t="s">
        <v>115</v>
      </c>
      <c r="D314" s="750"/>
      <c r="E314" s="750"/>
      <c r="F314" s="750"/>
      <c r="G314" s="750"/>
      <c r="H314" s="750"/>
      <c r="I314" s="750"/>
      <c r="J314" s="750"/>
      <c r="K314" s="750"/>
      <c r="L314" s="750"/>
      <c r="M314" s="750"/>
      <c r="N314" s="751"/>
      <c r="O314" s="40"/>
      <c r="AB314" s="103"/>
      <c r="AC314" s="103"/>
      <c r="AD314" s="103"/>
      <c r="AE314" s="103"/>
      <c r="AF314" s="103"/>
      <c r="AG314" s="103"/>
      <c r="AH314" s="103"/>
      <c r="AI314" s="103"/>
      <c r="AJ314" s="103"/>
      <c r="AK314" s="103"/>
      <c r="AL314" s="103"/>
      <c r="AM314" s="10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c r="CW314" s="3"/>
      <c r="CX314" s="3"/>
      <c r="CY314" s="3"/>
      <c r="CZ314" s="3"/>
      <c r="DA314" s="3"/>
      <c r="DB314" s="3"/>
      <c r="DC314" s="3"/>
      <c r="DD314" s="3"/>
      <c r="DE314" s="3"/>
      <c r="DF314" s="3"/>
      <c r="DG314" s="3"/>
      <c r="DH314" s="3"/>
      <c r="DI314" s="3"/>
      <c r="DJ314" s="3"/>
      <c r="DK314" s="3"/>
      <c r="DL314" s="3"/>
      <c r="DM314" s="3"/>
      <c r="DN314" s="3"/>
      <c r="DO314" s="3"/>
      <c r="DP314" s="3"/>
      <c r="DQ314" s="3"/>
      <c r="DR314" s="3"/>
      <c r="DS314" s="3"/>
      <c r="DT314" s="3"/>
      <c r="DU314" s="3"/>
      <c r="DV314" s="3"/>
      <c r="DW314" s="3"/>
      <c r="DX314" s="3"/>
      <c r="DY314" s="3"/>
      <c r="DZ314" s="3"/>
      <c r="EA314" s="3"/>
      <c r="EB314" s="3"/>
      <c r="EC314" s="3"/>
      <c r="ED314" s="3"/>
      <c r="EE314" s="3"/>
      <c r="EF314" s="3"/>
      <c r="EG314" s="3"/>
      <c r="EH314" s="3"/>
      <c r="EI314" s="3"/>
      <c r="EJ314" s="3"/>
      <c r="EK314" s="3"/>
      <c r="EL314" s="3"/>
      <c r="EM314" s="3"/>
      <c r="EN314" s="3"/>
    </row>
    <row r="315" spans="1:144">
      <c r="B315" s="31"/>
      <c r="C315" s="749" t="s">
        <v>116</v>
      </c>
      <c r="D315" s="750"/>
      <c r="E315" s="750"/>
      <c r="F315" s="750"/>
      <c r="G315" s="750"/>
      <c r="H315" s="750"/>
      <c r="I315" s="750"/>
      <c r="J315" s="750"/>
      <c r="K315" s="750"/>
      <c r="L315" s="750"/>
      <c r="M315" s="750"/>
      <c r="N315" s="751"/>
      <c r="O315" s="40"/>
      <c r="AB315" s="103"/>
      <c r="AC315" s="103"/>
      <c r="AD315" s="103"/>
      <c r="AE315" s="103"/>
      <c r="AF315" s="103"/>
      <c r="AG315" s="103"/>
      <c r="AH315" s="103"/>
      <c r="AI315" s="103"/>
      <c r="AJ315" s="103"/>
      <c r="AK315" s="103"/>
      <c r="AL315" s="103"/>
      <c r="AM315" s="10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c r="CW315" s="3"/>
      <c r="CX315" s="3"/>
      <c r="CY315" s="3"/>
      <c r="CZ315" s="3"/>
      <c r="DA315" s="3"/>
      <c r="DB315" s="3"/>
      <c r="DC315" s="3"/>
      <c r="DD315" s="3"/>
      <c r="DE315" s="3"/>
      <c r="DF315" s="3"/>
      <c r="DG315" s="3"/>
      <c r="DH315" s="3"/>
      <c r="DI315" s="3"/>
      <c r="DJ315" s="3"/>
      <c r="DK315" s="3"/>
      <c r="DL315" s="3"/>
      <c r="DM315" s="3"/>
      <c r="DN315" s="3"/>
      <c r="DO315" s="3"/>
      <c r="DP315" s="3"/>
      <c r="DQ315" s="3"/>
      <c r="DR315" s="3"/>
      <c r="DS315" s="3"/>
      <c r="DT315" s="3"/>
      <c r="DU315" s="3"/>
      <c r="DV315" s="3"/>
      <c r="DW315" s="3"/>
      <c r="DX315" s="3"/>
      <c r="DY315" s="3"/>
      <c r="DZ315" s="3"/>
      <c r="EA315" s="3"/>
      <c r="EB315" s="3"/>
      <c r="EC315" s="3"/>
      <c r="ED315" s="3"/>
      <c r="EE315" s="3"/>
      <c r="EF315" s="3"/>
      <c r="EG315" s="3"/>
      <c r="EH315" s="3"/>
      <c r="EI315" s="3"/>
      <c r="EJ315" s="3"/>
      <c r="EK315" s="3"/>
      <c r="EL315" s="3"/>
      <c r="EM315" s="3"/>
      <c r="EN315" s="3"/>
    </row>
    <row r="316" spans="1:144" ht="102">
      <c r="B316" s="75" t="s">
        <v>298</v>
      </c>
      <c r="C316" s="39" t="s">
        <v>527</v>
      </c>
      <c r="D316" s="141"/>
      <c r="E316" s="537">
        <v>179500</v>
      </c>
      <c r="F316" s="537">
        <v>179500</v>
      </c>
      <c r="G316" s="545">
        <f>F316/E316*100</f>
        <v>100</v>
      </c>
      <c r="H316" s="545">
        <f>G316/100</f>
        <v>1</v>
      </c>
      <c r="I316" s="654" t="s">
        <v>520</v>
      </c>
      <c r="J316" s="44" t="s">
        <v>10</v>
      </c>
      <c r="K316" s="44">
        <v>100</v>
      </c>
      <c r="L316" s="44">
        <v>100</v>
      </c>
      <c r="M316" s="43">
        <v>100</v>
      </c>
      <c r="N316" s="372">
        <v>1</v>
      </c>
      <c r="O316" s="40"/>
      <c r="AB316" s="103"/>
      <c r="AC316" s="103"/>
      <c r="AD316" s="103"/>
      <c r="AE316" s="103"/>
      <c r="AF316" s="103"/>
      <c r="AG316" s="103"/>
      <c r="AH316" s="103"/>
      <c r="AI316" s="103"/>
      <c r="AJ316" s="103"/>
      <c r="AK316" s="103"/>
      <c r="AL316" s="103"/>
      <c r="AM316" s="10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c r="BP316" s="3"/>
      <c r="BQ316" s="3"/>
      <c r="BR316" s="3"/>
      <c r="BS316" s="3"/>
      <c r="BT316" s="3"/>
      <c r="BU316" s="3"/>
      <c r="BV316" s="3"/>
      <c r="BW316" s="3"/>
      <c r="BX316" s="3"/>
      <c r="BY316" s="3"/>
      <c r="BZ316" s="3"/>
      <c r="CA316" s="3"/>
      <c r="CB316" s="3"/>
      <c r="CC316" s="3"/>
      <c r="CD316" s="3"/>
      <c r="CE316" s="3"/>
      <c r="CF316" s="3"/>
      <c r="CG316" s="3"/>
      <c r="CH316" s="3"/>
      <c r="CI316" s="3"/>
      <c r="CJ316" s="3"/>
      <c r="CK316" s="3"/>
      <c r="CL316" s="3"/>
      <c r="CM316" s="3"/>
      <c r="CN316" s="3"/>
      <c r="CO316" s="3"/>
      <c r="CP316" s="3"/>
      <c r="CQ316" s="3"/>
      <c r="CR316" s="3"/>
      <c r="CS316" s="3"/>
      <c r="CT316" s="3"/>
      <c r="CU316" s="3"/>
      <c r="CV316" s="3"/>
      <c r="CW316" s="3"/>
      <c r="CX316" s="3"/>
      <c r="CY316" s="3"/>
      <c r="CZ316" s="3"/>
      <c r="DA316" s="3"/>
      <c r="DB316" s="3"/>
      <c r="DC316" s="3"/>
      <c r="DD316" s="3"/>
      <c r="DE316" s="3"/>
      <c r="DF316" s="3"/>
      <c r="DG316" s="3"/>
      <c r="DH316" s="3"/>
      <c r="DI316" s="3"/>
      <c r="DJ316" s="3"/>
      <c r="DK316" s="3"/>
      <c r="DL316" s="3"/>
      <c r="DM316" s="3"/>
      <c r="DN316" s="3"/>
      <c r="DO316" s="3"/>
      <c r="DP316" s="3"/>
      <c r="DQ316" s="3"/>
      <c r="DR316" s="3"/>
      <c r="DS316" s="3"/>
      <c r="DT316" s="3"/>
      <c r="DU316" s="3"/>
      <c r="DV316" s="3"/>
      <c r="DW316" s="3"/>
      <c r="DX316" s="3"/>
      <c r="DY316" s="3"/>
      <c r="DZ316" s="3"/>
      <c r="EA316" s="3"/>
      <c r="EB316" s="3"/>
      <c r="EC316" s="3"/>
      <c r="ED316" s="3"/>
      <c r="EE316" s="3"/>
      <c r="EF316" s="3"/>
      <c r="EG316" s="3"/>
      <c r="EH316" s="3"/>
      <c r="EI316" s="3"/>
      <c r="EJ316" s="3"/>
      <c r="EK316" s="3"/>
      <c r="EL316" s="3"/>
      <c r="EM316" s="3"/>
      <c r="EN316" s="3"/>
    </row>
    <row r="317" spans="1:144" ht="84" customHeight="1">
      <c r="B317" s="75" t="s">
        <v>299</v>
      </c>
      <c r="C317" s="76" t="s">
        <v>528</v>
      </c>
      <c r="D317" s="141"/>
      <c r="E317" s="537">
        <v>5095600</v>
      </c>
      <c r="F317" s="537">
        <v>5095600</v>
      </c>
      <c r="G317" s="280">
        <f>(F317/E317)*100</f>
        <v>100</v>
      </c>
      <c r="H317" s="333">
        <v>1</v>
      </c>
      <c r="I317" s="654" t="s">
        <v>303</v>
      </c>
      <c r="J317" s="44" t="s">
        <v>84</v>
      </c>
      <c r="K317" s="44">
        <v>569</v>
      </c>
      <c r="L317" s="44">
        <v>569</v>
      </c>
      <c r="M317" s="43">
        <v>100</v>
      </c>
      <c r="N317" s="372">
        <v>1</v>
      </c>
      <c r="O317" s="40"/>
      <c r="AB317" s="103"/>
      <c r="AC317" s="103"/>
      <c r="AD317" s="103"/>
      <c r="AE317" s="103"/>
      <c r="AF317" s="103"/>
      <c r="AG317" s="103"/>
      <c r="AH317" s="103"/>
      <c r="AI317" s="103"/>
      <c r="AJ317" s="103"/>
      <c r="AK317" s="103"/>
      <c r="AL317" s="103"/>
      <c r="AM317" s="10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c r="BP317" s="3"/>
      <c r="BQ317" s="3"/>
      <c r="BR317" s="3"/>
      <c r="BS317" s="3"/>
      <c r="BT317" s="3"/>
      <c r="BU317" s="3"/>
      <c r="BV317" s="3"/>
      <c r="BW317" s="3"/>
      <c r="BX317" s="3"/>
      <c r="BY317" s="3"/>
      <c r="BZ317" s="3"/>
      <c r="CA317" s="3"/>
      <c r="CB317" s="3"/>
      <c r="CC317" s="3"/>
      <c r="CD317" s="3"/>
      <c r="CE317" s="3"/>
      <c r="CF317" s="3"/>
      <c r="CG317" s="3"/>
      <c r="CH317" s="3"/>
      <c r="CI317" s="3"/>
      <c r="CJ317" s="3"/>
      <c r="CK317" s="3"/>
      <c r="CL317" s="3"/>
      <c r="CM317" s="3"/>
      <c r="CN317" s="3"/>
      <c r="CO317" s="3"/>
      <c r="CP317" s="3"/>
      <c r="CQ317" s="3"/>
      <c r="CR317" s="3"/>
      <c r="CS317" s="3"/>
      <c r="CT317" s="3"/>
      <c r="CU317" s="3"/>
      <c r="CV317" s="3"/>
      <c r="CW317" s="3"/>
      <c r="CX317" s="3"/>
      <c r="CY317" s="3"/>
      <c r="CZ317" s="3"/>
      <c r="DA317" s="3"/>
      <c r="DB317" s="3"/>
      <c r="DC317" s="3"/>
      <c r="DD317" s="3"/>
      <c r="DE317" s="3"/>
      <c r="DF317" s="3"/>
      <c r="DG317" s="3"/>
      <c r="DH317" s="3"/>
      <c r="DI317" s="3"/>
      <c r="DJ317" s="3"/>
      <c r="DK317" s="3"/>
      <c r="DL317" s="3"/>
      <c r="DM317" s="3"/>
      <c r="DN317" s="3"/>
      <c r="DO317" s="3"/>
      <c r="DP317" s="3"/>
      <c r="DQ317" s="3"/>
      <c r="DR317" s="3"/>
      <c r="DS317" s="3"/>
      <c r="DT317" s="3"/>
      <c r="DU317" s="3"/>
      <c r="DV317" s="3"/>
      <c r="DW317" s="3"/>
      <c r="DX317" s="3"/>
      <c r="DY317" s="3"/>
      <c r="DZ317" s="3"/>
      <c r="EA317" s="3"/>
      <c r="EB317" s="3"/>
      <c r="EC317" s="3"/>
      <c r="ED317" s="3"/>
      <c r="EE317" s="3"/>
      <c r="EF317" s="3"/>
      <c r="EG317" s="3"/>
      <c r="EH317" s="3"/>
      <c r="EI317" s="3"/>
      <c r="EJ317" s="3"/>
      <c r="EK317" s="3"/>
      <c r="EL317" s="3"/>
      <c r="EM317" s="3"/>
      <c r="EN317" s="3"/>
    </row>
    <row r="318" spans="1:144" ht="84" customHeight="1">
      <c r="B318" s="75"/>
      <c r="C318" s="76"/>
      <c r="D318" s="141"/>
      <c r="E318" s="537"/>
      <c r="F318" s="537"/>
      <c r="G318" s="280"/>
      <c r="H318" s="333"/>
      <c r="I318" s="285" t="s">
        <v>117</v>
      </c>
      <c r="J318" s="10" t="s">
        <v>84</v>
      </c>
      <c r="K318" s="10">
        <v>86</v>
      </c>
      <c r="L318" s="10">
        <v>86</v>
      </c>
      <c r="M318" s="43">
        <v>1000</v>
      </c>
      <c r="N318" s="372">
        <v>1</v>
      </c>
      <c r="O318" s="40"/>
      <c r="AB318" s="103"/>
      <c r="AC318" s="103"/>
      <c r="AD318" s="103"/>
      <c r="AE318" s="103"/>
      <c r="AF318" s="103"/>
      <c r="AG318" s="103"/>
      <c r="AH318" s="103"/>
      <c r="AI318" s="103"/>
      <c r="AJ318" s="103"/>
      <c r="AK318" s="103"/>
      <c r="AL318" s="103"/>
      <c r="AM318" s="10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c r="BP318" s="3"/>
      <c r="BQ318" s="3"/>
      <c r="BR318" s="3"/>
      <c r="BS318" s="3"/>
      <c r="BT318" s="3"/>
      <c r="BU318" s="3"/>
      <c r="BV318" s="3"/>
      <c r="BW318" s="3"/>
      <c r="BX318" s="3"/>
      <c r="BY318" s="3"/>
      <c r="BZ318" s="3"/>
      <c r="CA318" s="3"/>
      <c r="CB318" s="3"/>
      <c r="CC318" s="3"/>
      <c r="CD318" s="3"/>
      <c r="CE318" s="3"/>
      <c r="CF318" s="3"/>
      <c r="CG318" s="3"/>
      <c r="CH318" s="3"/>
      <c r="CI318" s="3"/>
      <c r="CJ318" s="3"/>
      <c r="CK318" s="3"/>
      <c r="CL318" s="3"/>
      <c r="CM318" s="3"/>
      <c r="CN318" s="3"/>
      <c r="CO318" s="3"/>
      <c r="CP318" s="3"/>
      <c r="CQ318" s="3"/>
      <c r="CR318" s="3"/>
      <c r="CS318" s="3"/>
      <c r="CT318" s="3"/>
      <c r="CU318" s="3"/>
      <c r="CV318" s="3"/>
      <c r="CW318" s="3"/>
      <c r="CX318" s="3"/>
      <c r="CY318" s="3"/>
      <c r="CZ318" s="3"/>
      <c r="DA318" s="3"/>
      <c r="DB318" s="3"/>
      <c r="DC318" s="3"/>
      <c r="DD318" s="3"/>
      <c r="DE318" s="3"/>
      <c r="DF318" s="3"/>
      <c r="DG318" s="3"/>
      <c r="DH318" s="3"/>
      <c r="DI318" s="3"/>
      <c r="DJ318" s="3"/>
      <c r="DK318" s="3"/>
      <c r="DL318" s="3"/>
      <c r="DM318" s="3"/>
      <c r="DN318" s="3"/>
      <c r="DO318" s="3"/>
      <c r="DP318" s="3"/>
      <c r="DQ318" s="3"/>
      <c r="DR318" s="3"/>
      <c r="DS318" s="3"/>
      <c r="DT318" s="3"/>
      <c r="DU318" s="3"/>
      <c r="DV318" s="3"/>
      <c r="DW318" s="3"/>
      <c r="DX318" s="3"/>
      <c r="DY318" s="3"/>
      <c r="DZ318" s="3"/>
      <c r="EA318" s="3"/>
      <c r="EB318" s="3"/>
      <c r="EC318" s="3"/>
      <c r="ED318" s="3"/>
      <c r="EE318" s="3"/>
      <c r="EF318" s="3"/>
      <c r="EG318" s="3"/>
      <c r="EH318" s="3"/>
      <c r="EI318" s="3"/>
      <c r="EJ318" s="3"/>
      <c r="EK318" s="3"/>
      <c r="EL318" s="3"/>
      <c r="EM318" s="3"/>
      <c r="EN318" s="3"/>
    </row>
    <row r="319" spans="1:144" s="71" customFormat="1" ht="30.75" customHeight="1">
      <c r="A319" s="56"/>
      <c r="B319" s="87"/>
      <c r="C319" s="88" t="s">
        <v>15</v>
      </c>
      <c r="D319" s="323"/>
      <c r="E319" s="429">
        <f>E316+E317</f>
        <v>5275100</v>
      </c>
      <c r="F319" s="429">
        <f>F316+F317</f>
        <v>5275100</v>
      </c>
      <c r="G319" s="429">
        <v>100</v>
      </c>
      <c r="H319" s="402">
        <v>1</v>
      </c>
      <c r="I319" s="88"/>
      <c r="J319" s="89"/>
      <c r="K319" s="89"/>
      <c r="L319" s="89"/>
      <c r="M319" s="398">
        <f>SUM(M316:M317)/2</f>
        <v>100</v>
      </c>
      <c r="N319" s="398">
        <f>M319/100</f>
        <v>1</v>
      </c>
      <c r="O319" s="47"/>
      <c r="P319" s="49"/>
      <c r="Q319" s="49"/>
      <c r="R319" s="49"/>
      <c r="S319" s="49"/>
      <c r="T319" s="49"/>
      <c r="U319" s="49"/>
      <c r="V319" s="49"/>
      <c r="W319" s="49"/>
      <c r="X319" s="49"/>
      <c r="Y319" s="49"/>
      <c r="Z319" s="49"/>
      <c r="AA319" s="49"/>
      <c r="AB319" s="278"/>
      <c r="AC319" s="278"/>
      <c r="AD319" s="278"/>
      <c r="AE319" s="278"/>
      <c r="AF319" s="278"/>
      <c r="AG319" s="278"/>
      <c r="AH319" s="278"/>
      <c r="AI319" s="278"/>
      <c r="AJ319" s="278"/>
      <c r="AK319" s="278"/>
      <c r="AL319" s="278"/>
      <c r="AM319" s="278"/>
    </row>
    <row r="320" spans="1:144" s="448" customFormat="1" ht="29.25" customHeight="1">
      <c r="A320" s="459"/>
      <c r="B320" s="546"/>
      <c r="C320" s="547" t="s">
        <v>369</v>
      </c>
      <c r="D320" s="444"/>
      <c r="E320" s="496">
        <f>E310+E319</f>
        <v>11914900</v>
      </c>
      <c r="F320" s="496">
        <f>F319+F310</f>
        <v>11914643.189999999</v>
      </c>
      <c r="G320" s="548">
        <f>F320/E320</f>
        <v>0.99997844631511801</v>
      </c>
      <c r="H320" s="549">
        <v>1</v>
      </c>
      <c r="I320" s="759" t="s">
        <v>368</v>
      </c>
      <c r="J320" s="760"/>
      <c r="K320" s="760"/>
      <c r="L320" s="760"/>
      <c r="M320" s="734">
        <v>1.3</v>
      </c>
      <c r="N320" s="550">
        <v>0.8</v>
      </c>
      <c r="O320" s="551"/>
      <c r="P320" s="304"/>
      <c r="Q320" s="304"/>
      <c r="R320" s="304"/>
      <c r="S320" s="304"/>
      <c r="T320" s="304"/>
      <c r="U320" s="304"/>
      <c r="V320" s="304"/>
      <c r="W320" s="304"/>
      <c r="X320" s="304"/>
      <c r="Y320" s="304"/>
      <c r="Z320" s="304"/>
      <c r="AA320" s="304"/>
      <c r="AB320" s="304"/>
      <c r="AC320" s="304"/>
      <c r="AD320" s="304"/>
      <c r="AE320" s="304"/>
      <c r="AF320" s="304"/>
      <c r="AG320" s="304"/>
      <c r="AH320" s="304"/>
      <c r="AI320" s="304"/>
      <c r="AJ320" s="304"/>
      <c r="AK320" s="304"/>
      <c r="AL320" s="304"/>
      <c r="AM320" s="304"/>
    </row>
    <row r="321" spans="1:144" s="56" customFormat="1" ht="29.25" customHeight="1">
      <c r="B321" s="92"/>
      <c r="C321" s="133" t="s">
        <v>353</v>
      </c>
      <c r="D321" s="114" t="s">
        <v>357</v>
      </c>
      <c r="E321" s="413">
        <v>0</v>
      </c>
      <c r="F321" s="413">
        <v>0</v>
      </c>
      <c r="G321" s="393"/>
      <c r="H321" s="403"/>
      <c r="I321" s="339"/>
      <c r="J321" s="339"/>
      <c r="K321" s="339"/>
      <c r="L321" s="339"/>
      <c r="M321" s="414"/>
      <c r="N321" s="432"/>
      <c r="O321" s="57"/>
      <c r="P321" s="49"/>
      <c r="Q321" s="49"/>
      <c r="R321" s="49"/>
      <c r="S321" s="49"/>
      <c r="T321" s="49"/>
      <c r="U321" s="49"/>
      <c r="V321" s="49"/>
      <c r="W321" s="49"/>
      <c r="X321" s="49"/>
      <c r="Y321" s="49"/>
      <c r="Z321" s="49"/>
      <c r="AA321" s="49"/>
      <c r="AB321" s="61"/>
      <c r="AC321" s="61"/>
      <c r="AD321" s="61"/>
      <c r="AE321" s="61"/>
      <c r="AF321" s="61"/>
      <c r="AG321" s="61"/>
      <c r="AH321" s="61"/>
      <c r="AI321" s="61"/>
      <c r="AJ321" s="61"/>
      <c r="AK321" s="61"/>
      <c r="AL321" s="61"/>
      <c r="AM321" s="61"/>
    </row>
    <row r="322" spans="1:144" s="56" customFormat="1" ht="29.25" customHeight="1">
      <c r="B322" s="92"/>
      <c r="C322" s="133" t="s">
        <v>354</v>
      </c>
      <c r="D322" s="114" t="s">
        <v>564</v>
      </c>
      <c r="E322" s="413">
        <v>4681300</v>
      </c>
      <c r="F322" s="413">
        <v>4681300</v>
      </c>
      <c r="G322" s="393"/>
      <c r="H322" s="403"/>
      <c r="I322" s="339"/>
      <c r="J322" s="339"/>
      <c r="K322" s="339"/>
      <c r="L322" s="339"/>
      <c r="M322" s="414"/>
      <c r="N322" s="432"/>
      <c r="O322" s="57"/>
      <c r="P322" s="49"/>
      <c r="Q322" s="49"/>
      <c r="R322" s="49"/>
      <c r="S322" s="49"/>
      <c r="T322" s="49"/>
      <c r="U322" s="49"/>
      <c r="V322" s="49"/>
      <c r="W322" s="49"/>
      <c r="X322" s="49"/>
      <c r="Y322" s="49"/>
      <c r="Z322" s="49"/>
      <c r="AA322" s="49"/>
      <c r="AB322" s="61"/>
      <c r="AC322" s="61"/>
      <c r="AD322" s="61"/>
      <c r="AE322" s="61"/>
      <c r="AF322" s="61"/>
      <c r="AG322" s="61"/>
      <c r="AH322" s="61"/>
      <c r="AI322" s="61"/>
      <c r="AJ322" s="61"/>
      <c r="AK322" s="61"/>
      <c r="AL322" s="61"/>
      <c r="AM322" s="61"/>
    </row>
    <row r="323" spans="1:144" s="56" customFormat="1" ht="29.25" customHeight="1">
      <c r="B323" s="92"/>
      <c r="C323" s="133" t="s">
        <v>355</v>
      </c>
      <c r="D323" s="114" t="s">
        <v>565</v>
      </c>
      <c r="E323" s="413">
        <v>7233600</v>
      </c>
      <c r="F323" s="413">
        <v>7233343.1900000004</v>
      </c>
      <c r="G323" s="393"/>
      <c r="H323" s="403"/>
      <c r="I323" s="339"/>
      <c r="J323" s="339"/>
      <c r="K323" s="339"/>
      <c r="L323" s="339"/>
      <c r="M323" s="414"/>
      <c r="N323" s="432"/>
      <c r="O323" s="57"/>
      <c r="P323" s="49"/>
      <c r="Q323" s="49"/>
      <c r="R323" s="49"/>
      <c r="S323" s="49"/>
      <c r="T323" s="49"/>
      <c r="U323" s="49"/>
      <c r="V323" s="49"/>
      <c r="W323" s="49"/>
      <c r="X323" s="49"/>
      <c r="Y323" s="49"/>
      <c r="Z323" s="49"/>
      <c r="AA323" s="49"/>
      <c r="AB323" s="61"/>
      <c r="AC323" s="61"/>
      <c r="AD323" s="61"/>
      <c r="AE323" s="61"/>
      <c r="AF323" s="61"/>
      <c r="AG323" s="61"/>
      <c r="AH323" s="61"/>
      <c r="AI323" s="61"/>
      <c r="AJ323" s="61"/>
      <c r="AK323" s="61"/>
      <c r="AL323" s="61"/>
      <c r="AM323" s="61"/>
    </row>
    <row r="324" spans="1:144" s="56" customFormat="1" ht="29.25" customHeight="1">
      <c r="B324" s="92"/>
      <c r="C324" s="133" t="s">
        <v>356</v>
      </c>
      <c r="D324" s="114" t="s">
        <v>359</v>
      </c>
      <c r="E324" s="413">
        <v>0</v>
      </c>
      <c r="F324" s="413">
        <v>0</v>
      </c>
      <c r="G324" s="393"/>
      <c r="H324" s="403"/>
      <c r="I324" s="339"/>
      <c r="J324" s="339"/>
      <c r="K324" s="339"/>
      <c r="L324" s="339"/>
      <c r="M324" s="414"/>
      <c r="N324" s="432"/>
      <c r="O324" s="57"/>
      <c r="P324" s="49"/>
      <c r="Q324" s="49"/>
      <c r="R324" s="49"/>
      <c r="S324" s="49"/>
      <c r="T324" s="49"/>
      <c r="U324" s="49"/>
      <c r="V324" s="49"/>
      <c r="W324" s="49"/>
      <c r="X324" s="49"/>
      <c r="Y324" s="49"/>
      <c r="Z324" s="49"/>
      <c r="AA324" s="49"/>
      <c r="AB324" s="61"/>
      <c r="AC324" s="61"/>
      <c r="AD324" s="61"/>
      <c r="AE324" s="61"/>
      <c r="AF324" s="61"/>
      <c r="AG324" s="61"/>
      <c r="AH324" s="61"/>
      <c r="AI324" s="61"/>
      <c r="AJ324" s="61"/>
      <c r="AK324" s="61"/>
      <c r="AL324" s="61"/>
      <c r="AM324" s="61"/>
    </row>
    <row r="325" spans="1:144" s="56" customFormat="1" ht="59.25" customHeight="1">
      <c r="B325" s="93"/>
      <c r="C325" s="736" t="s">
        <v>723</v>
      </c>
      <c r="D325" s="737"/>
      <c r="E325" s="737"/>
      <c r="F325" s="737"/>
      <c r="G325" s="737"/>
      <c r="H325" s="737"/>
      <c r="I325" s="737"/>
      <c r="J325" s="737"/>
      <c r="K325" s="737"/>
      <c r="L325" s="737"/>
      <c r="M325" s="737"/>
      <c r="N325" s="752"/>
      <c r="O325" s="47"/>
      <c r="P325" s="49"/>
      <c r="Q325" s="49"/>
      <c r="R325" s="49"/>
      <c r="S325" s="49"/>
      <c r="T325" s="49"/>
      <c r="U325" s="49"/>
      <c r="V325" s="49"/>
      <c r="W325" s="49"/>
      <c r="X325" s="49"/>
      <c r="Y325" s="49"/>
      <c r="Z325" s="49"/>
      <c r="AA325" s="49"/>
      <c r="AB325" s="61"/>
      <c r="AC325" s="61"/>
      <c r="AD325" s="61"/>
      <c r="AE325" s="61"/>
      <c r="AF325" s="61"/>
      <c r="AG325" s="61"/>
      <c r="AH325" s="61"/>
      <c r="AI325" s="61"/>
      <c r="AJ325" s="61"/>
      <c r="AK325" s="61"/>
      <c r="AL325" s="61"/>
      <c r="AM325" s="61"/>
    </row>
    <row r="326" spans="1:144" ht="45" customHeight="1">
      <c r="B326" s="97" t="s">
        <v>85</v>
      </c>
      <c r="C326" s="756" t="s">
        <v>227</v>
      </c>
      <c r="D326" s="757"/>
      <c r="E326" s="757"/>
      <c r="F326" s="757"/>
      <c r="G326" s="757"/>
      <c r="H326" s="757"/>
      <c r="I326" s="757"/>
      <c r="J326" s="757"/>
      <c r="K326" s="757"/>
      <c r="L326" s="757"/>
      <c r="M326" s="757"/>
      <c r="N326" s="758"/>
    </row>
    <row r="327" spans="1:144" ht="27" customHeight="1">
      <c r="B327" s="7"/>
      <c r="C327" s="753" t="s">
        <v>177</v>
      </c>
      <c r="D327" s="754"/>
      <c r="E327" s="754"/>
      <c r="F327" s="754"/>
      <c r="G327" s="754"/>
      <c r="H327" s="754"/>
      <c r="I327" s="754"/>
      <c r="J327" s="754"/>
      <c r="K327" s="754"/>
      <c r="L327" s="754"/>
      <c r="M327" s="754"/>
      <c r="N327" s="755"/>
    </row>
    <row r="328" spans="1:144" ht="33.75" customHeight="1">
      <c r="B328" s="7"/>
      <c r="C328" s="753" t="s">
        <v>178</v>
      </c>
      <c r="D328" s="754"/>
      <c r="E328" s="754"/>
      <c r="F328" s="754"/>
      <c r="G328" s="754"/>
      <c r="H328" s="754"/>
      <c r="I328" s="754"/>
      <c r="J328" s="754"/>
      <c r="K328" s="754"/>
      <c r="L328" s="754"/>
      <c r="M328" s="754"/>
      <c r="N328" s="755"/>
    </row>
    <row r="329" spans="1:144" ht="41.25" customHeight="1">
      <c r="B329" s="7"/>
      <c r="C329" s="753" t="s">
        <v>179</v>
      </c>
      <c r="D329" s="754"/>
      <c r="E329" s="754"/>
      <c r="F329" s="754"/>
      <c r="G329" s="754"/>
      <c r="H329" s="754"/>
      <c r="I329" s="754"/>
      <c r="J329" s="754"/>
      <c r="K329" s="754"/>
      <c r="L329" s="754"/>
      <c r="M329" s="754"/>
      <c r="N329" s="755"/>
    </row>
    <row r="330" spans="1:144" ht="30" customHeight="1">
      <c r="B330" s="7"/>
      <c r="C330" s="753" t="s">
        <v>180</v>
      </c>
      <c r="D330" s="754"/>
      <c r="E330" s="754"/>
      <c r="F330" s="754"/>
      <c r="G330" s="754"/>
      <c r="H330" s="754"/>
      <c r="I330" s="754"/>
      <c r="J330" s="754"/>
      <c r="K330" s="754"/>
      <c r="L330" s="754"/>
      <c r="M330" s="754"/>
      <c r="N330" s="755"/>
      <c r="P330" s="304"/>
      <c r="Q330" s="304"/>
      <c r="R330" s="304"/>
      <c r="S330" s="304"/>
      <c r="T330" s="304"/>
      <c r="U330" s="304"/>
      <c r="V330" s="304"/>
      <c r="W330" s="304"/>
    </row>
    <row r="331" spans="1:144" s="156" customFormat="1" ht="45" customHeight="1">
      <c r="A331" s="459"/>
      <c r="B331" s="257" t="s">
        <v>305</v>
      </c>
      <c r="C331" s="863" t="s">
        <v>304</v>
      </c>
      <c r="D331" s="741"/>
      <c r="E331" s="741"/>
      <c r="F331" s="741"/>
      <c r="G331" s="741"/>
      <c r="H331" s="741"/>
      <c r="I331" s="741"/>
      <c r="J331" s="741"/>
      <c r="K331" s="741"/>
      <c r="L331" s="741"/>
      <c r="M331" s="741"/>
      <c r="N331" s="854"/>
      <c r="O331" s="232"/>
      <c r="P331" s="298"/>
      <c r="Q331" s="298"/>
      <c r="R331" s="298"/>
      <c r="S331" s="298"/>
      <c r="T331" s="298"/>
      <c r="U331" s="298"/>
      <c r="V331" s="298"/>
      <c r="W331" s="298"/>
      <c r="X331" s="304"/>
      <c r="Y331" s="304"/>
      <c r="Z331" s="304"/>
      <c r="AA331" s="304"/>
      <c r="AB331" s="190"/>
      <c r="AC331" s="190"/>
      <c r="AD331" s="190"/>
      <c r="AE331" s="190"/>
      <c r="AF331" s="190"/>
      <c r="AG331" s="190"/>
      <c r="AH331" s="190"/>
      <c r="AI331" s="190"/>
      <c r="AJ331" s="190"/>
      <c r="AK331" s="190"/>
      <c r="AL331" s="190"/>
      <c r="AM331" s="190"/>
      <c r="AN331" s="190"/>
      <c r="AO331" s="190"/>
      <c r="AP331" s="190"/>
      <c r="AQ331" s="190"/>
      <c r="AR331" s="190"/>
      <c r="AS331" s="190"/>
      <c r="AT331" s="190"/>
      <c r="AU331" s="190"/>
      <c r="AV331" s="190"/>
      <c r="AW331" s="190"/>
      <c r="AX331" s="190"/>
      <c r="AY331" s="190"/>
      <c r="AZ331" s="190"/>
      <c r="BA331" s="190"/>
      <c r="BB331" s="190"/>
      <c r="BC331" s="190"/>
      <c r="BD331" s="190"/>
      <c r="BE331" s="190"/>
      <c r="BF331" s="190"/>
      <c r="BG331" s="190"/>
      <c r="BH331" s="190"/>
      <c r="BI331" s="190"/>
      <c r="BJ331" s="190"/>
      <c r="BK331" s="190"/>
      <c r="BL331" s="190"/>
      <c r="BM331" s="190"/>
      <c r="BN331" s="190"/>
      <c r="BO331" s="190"/>
      <c r="BP331" s="190"/>
      <c r="BQ331" s="190"/>
      <c r="BR331" s="190"/>
      <c r="BS331" s="190"/>
      <c r="BT331" s="190"/>
      <c r="BU331" s="190"/>
      <c r="BV331" s="190"/>
      <c r="BW331" s="190"/>
      <c r="BX331" s="190"/>
      <c r="BY331" s="190"/>
      <c r="BZ331" s="190"/>
      <c r="CA331" s="190"/>
      <c r="CB331" s="190"/>
      <c r="CC331" s="190"/>
      <c r="CD331" s="190"/>
      <c r="CE331" s="190"/>
      <c r="CF331" s="190"/>
      <c r="CG331" s="190"/>
      <c r="CH331" s="190"/>
      <c r="CI331" s="190"/>
      <c r="CJ331" s="190"/>
      <c r="CK331" s="190"/>
      <c r="CL331" s="190"/>
      <c r="CM331" s="190"/>
      <c r="CN331" s="190"/>
      <c r="CO331" s="190"/>
      <c r="CP331" s="190"/>
      <c r="CQ331" s="190"/>
      <c r="CR331" s="190"/>
      <c r="CS331" s="190"/>
      <c r="CT331" s="190"/>
      <c r="CU331" s="190"/>
      <c r="CV331" s="190"/>
      <c r="CW331" s="190"/>
      <c r="CX331" s="190"/>
      <c r="CY331" s="190"/>
      <c r="CZ331" s="190"/>
      <c r="DA331" s="190"/>
      <c r="DB331" s="190"/>
      <c r="DC331" s="190"/>
      <c r="DD331" s="190"/>
      <c r="DE331" s="190"/>
      <c r="DF331" s="190"/>
      <c r="DG331" s="190"/>
      <c r="DH331" s="190"/>
      <c r="DI331" s="190"/>
      <c r="DJ331" s="190"/>
      <c r="DK331" s="190"/>
      <c r="DL331" s="190"/>
      <c r="DM331" s="190"/>
      <c r="DN331" s="190"/>
      <c r="DO331" s="190"/>
      <c r="DP331" s="190"/>
      <c r="DQ331" s="190"/>
      <c r="DR331" s="190"/>
      <c r="DS331" s="190"/>
      <c r="DT331" s="190"/>
      <c r="DU331" s="190"/>
      <c r="DV331" s="190"/>
      <c r="DW331" s="190"/>
      <c r="DX331" s="190"/>
      <c r="DY331" s="190"/>
      <c r="DZ331" s="190"/>
      <c r="EA331" s="190"/>
      <c r="EB331" s="190"/>
      <c r="EC331" s="190"/>
      <c r="ED331" s="190"/>
      <c r="EE331" s="190"/>
      <c r="EF331" s="190"/>
      <c r="EG331" s="190"/>
      <c r="EH331" s="190"/>
      <c r="EI331" s="190"/>
      <c r="EJ331" s="190"/>
      <c r="EK331" s="190"/>
      <c r="EL331" s="190"/>
      <c r="EM331" s="190"/>
      <c r="EN331" s="190"/>
    </row>
    <row r="332" spans="1:144" s="149" customFormat="1" ht="33" customHeight="1">
      <c r="A332" s="50"/>
      <c r="B332" s="7"/>
      <c r="C332" s="864" t="s">
        <v>181</v>
      </c>
      <c r="D332" s="865"/>
      <c r="E332" s="865"/>
      <c r="F332" s="865"/>
      <c r="G332" s="865"/>
      <c r="H332" s="865"/>
      <c r="I332" s="865"/>
      <c r="J332" s="865"/>
      <c r="K332" s="865"/>
      <c r="L332" s="865"/>
      <c r="M332" s="865"/>
      <c r="N332" s="866"/>
      <c r="O332" s="232"/>
      <c r="P332" s="298"/>
      <c r="Q332" s="298"/>
      <c r="R332" s="298"/>
      <c r="S332" s="298"/>
      <c r="T332" s="298"/>
      <c r="U332" s="298"/>
      <c r="V332" s="298"/>
      <c r="W332" s="298"/>
      <c r="X332" s="298"/>
      <c r="Y332" s="298"/>
      <c r="Z332" s="298"/>
      <c r="AA332" s="298"/>
      <c r="AB332" s="104"/>
      <c r="AC332" s="104"/>
      <c r="AD332" s="104"/>
      <c r="AE332" s="104"/>
      <c r="AF332" s="104"/>
      <c r="AG332" s="104"/>
      <c r="AH332" s="104"/>
      <c r="AI332" s="104"/>
      <c r="AJ332" s="104"/>
      <c r="AK332" s="104"/>
      <c r="AL332" s="104"/>
      <c r="AM332" s="104"/>
      <c r="AN332" s="104"/>
      <c r="AO332" s="104"/>
      <c r="AP332" s="104"/>
      <c r="AQ332" s="104"/>
      <c r="AR332" s="104"/>
      <c r="AS332" s="104"/>
      <c r="AT332" s="104"/>
      <c r="AU332" s="104"/>
      <c r="AV332" s="104"/>
      <c r="AW332" s="104"/>
      <c r="AX332" s="104"/>
      <c r="AY332" s="104"/>
      <c r="AZ332" s="104"/>
      <c r="BA332" s="104"/>
      <c r="BB332" s="104"/>
      <c r="BC332" s="104"/>
      <c r="BD332" s="104"/>
      <c r="BE332" s="104"/>
      <c r="BF332" s="104"/>
      <c r="BG332" s="104"/>
      <c r="BH332" s="104"/>
      <c r="BI332" s="104"/>
      <c r="BJ332" s="104"/>
      <c r="BK332" s="104"/>
      <c r="BL332" s="104"/>
      <c r="BM332" s="104"/>
      <c r="BN332" s="104"/>
      <c r="BO332" s="104"/>
      <c r="BP332" s="104"/>
      <c r="BQ332" s="104"/>
      <c r="BR332" s="104"/>
      <c r="BS332" s="104"/>
      <c r="BT332" s="104"/>
      <c r="BU332" s="104"/>
      <c r="BV332" s="104"/>
      <c r="BW332" s="104"/>
      <c r="BX332" s="104"/>
      <c r="BY332" s="104"/>
      <c r="BZ332" s="104"/>
      <c r="CA332" s="104"/>
      <c r="CB332" s="104"/>
      <c r="CC332" s="104"/>
      <c r="CD332" s="104"/>
      <c r="CE332" s="104"/>
      <c r="CF332" s="104"/>
      <c r="CG332" s="104"/>
      <c r="CH332" s="104"/>
      <c r="CI332" s="104"/>
      <c r="CJ332" s="104"/>
      <c r="CK332" s="104"/>
      <c r="CL332" s="104"/>
      <c r="CM332" s="104"/>
      <c r="CN332" s="104"/>
      <c r="CO332" s="104"/>
      <c r="CP332" s="104"/>
      <c r="CQ332" s="104"/>
      <c r="CR332" s="104"/>
      <c r="CS332" s="104"/>
      <c r="CT332" s="104"/>
      <c r="CU332" s="104"/>
      <c r="CV332" s="104"/>
      <c r="CW332" s="104"/>
      <c r="CX332" s="104"/>
      <c r="CY332" s="104"/>
      <c r="CZ332" s="104"/>
      <c r="DA332" s="104"/>
      <c r="DB332" s="104"/>
      <c r="DC332" s="104"/>
      <c r="DD332" s="104"/>
      <c r="DE332" s="104"/>
      <c r="DF332" s="104"/>
      <c r="DG332" s="104"/>
      <c r="DH332" s="104"/>
      <c r="DI332" s="104"/>
      <c r="DJ332" s="104"/>
      <c r="DK332" s="104"/>
      <c r="DL332" s="104"/>
      <c r="DM332" s="104"/>
      <c r="DN332" s="104"/>
      <c r="DO332" s="104"/>
      <c r="DP332" s="104"/>
      <c r="DQ332" s="104"/>
      <c r="DR332" s="104"/>
      <c r="DS332" s="104"/>
      <c r="DT332" s="104"/>
      <c r="DU332" s="104"/>
      <c r="DV332" s="104"/>
      <c r="DW332" s="104"/>
      <c r="DX332" s="104"/>
      <c r="DY332" s="104"/>
      <c r="DZ332" s="104"/>
      <c r="EA332" s="104"/>
      <c r="EB332" s="104"/>
      <c r="EC332" s="104"/>
      <c r="ED332" s="104"/>
      <c r="EE332" s="104"/>
      <c r="EF332" s="104"/>
      <c r="EG332" s="104"/>
      <c r="EH332" s="104"/>
      <c r="EI332" s="104"/>
      <c r="EJ332" s="104"/>
      <c r="EK332" s="104"/>
      <c r="EL332" s="104"/>
      <c r="EM332" s="104"/>
      <c r="EN332" s="104"/>
    </row>
    <row r="333" spans="1:144" s="149" customFormat="1" ht="37.5" customHeight="1">
      <c r="A333" s="50"/>
      <c r="B333" s="7"/>
      <c r="C333" s="864" t="s">
        <v>183</v>
      </c>
      <c r="D333" s="865"/>
      <c r="E333" s="865"/>
      <c r="F333" s="865"/>
      <c r="G333" s="865"/>
      <c r="H333" s="865"/>
      <c r="I333" s="865"/>
      <c r="J333" s="865"/>
      <c r="K333" s="865"/>
      <c r="L333" s="865"/>
      <c r="M333" s="865"/>
      <c r="N333" s="866"/>
      <c r="O333" s="232"/>
      <c r="P333" s="298"/>
      <c r="Q333" s="298"/>
      <c r="R333" s="298"/>
      <c r="S333" s="298"/>
      <c r="T333" s="298"/>
      <c r="U333" s="298"/>
      <c r="V333" s="298"/>
      <c r="W333" s="298"/>
      <c r="X333" s="298"/>
      <c r="Y333" s="298"/>
      <c r="Z333" s="298"/>
      <c r="AA333" s="298"/>
      <c r="AB333" s="104"/>
      <c r="AC333" s="104"/>
      <c r="AD333" s="104"/>
      <c r="AE333" s="104"/>
      <c r="AF333" s="104"/>
      <c r="AG333" s="104"/>
      <c r="AH333" s="104"/>
      <c r="AI333" s="104"/>
      <c r="AJ333" s="104"/>
      <c r="AK333" s="104"/>
      <c r="AL333" s="104"/>
      <c r="AM333" s="104"/>
      <c r="AN333" s="104"/>
      <c r="AO333" s="104"/>
      <c r="AP333" s="104"/>
      <c r="AQ333" s="104"/>
      <c r="AR333" s="104"/>
      <c r="AS333" s="104"/>
      <c r="AT333" s="104"/>
      <c r="AU333" s="104"/>
      <c r="AV333" s="104"/>
      <c r="AW333" s="104"/>
      <c r="AX333" s="104"/>
      <c r="AY333" s="104"/>
      <c r="AZ333" s="104"/>
      <c r="BA333" s="104"/>
      <c r="BB333" s="104"/>
      <c r="BC333" s="104"/>
      <c r="BD333" s="104"/>
      <c r="BE333" s="104"/>
      <c r="BF333" s="104"/>
      <c r="BG333" s="104"/>
      <c r="BH333" s="104"/>
      <c r="BI333" s="104"/>
      <c r="BJ333" s="104"/>
      <c r="BK333" s="104"/>
      <c r="BL333" s="104"/>
      <c r="BM333" s="104"/>
      <c r="BN333" s="104"/>
      <c r="BO333" s="104"/>
      <c r="BP333" s="104"/>
      <c r="BQ333" s="104"/>
      <c r="BR333" s="104"/>
      <c r="BS333" s="104"/>
      <c r="BT333" s="104"/>
      <c r="BU333" s="104"/>
      <c r="BV333" s="104"/>
      <c r="BW333" s="104"/>
      <c r="BX333" s="104"/>
      <c r="BY333" s="104"/>
      <c r="BZ333" s="104"/>
      <c r="CA333" s="104"/>
      <c r="CB333" s="104"/>
      <c r="CC333" s="104"/>
      <c r="CD333" s="104"/>
      <c r="CE333" s="104"/>
      <c r="CF333" s="104"/>
      <c r="CG333" s="104"/>
      <c r="CH333" s="104"/>
      <c r="CI333" s="104"/>
      <c r="CJ333" s="104"/>
      <c r="CK333" s="104"/>
      <c r="CL333" s="104"/>
      <c r="CM333" s="104"/>
      <c r="CN333" s="104"/>
      <c r="CO333" s="104"/>
      <c r="CP333" s="104"/>
      <c r="CQ333" s="104"/>
      <c r="CR333" s="104"/>
      <c r="CS333" s="104"/>
      <c r="CT333" s="104"/>
      <c r="CU333" s="104"/>
      <c r="CV333" s="104"/>
      <c r="CW333" s="104"/>
      <c r="CX333" s="104"/>
      <c r="CY333" s="104"/>
      <c r="CZ333" s="104"/>
      <c r="DA333" s="104"/>
      <c r="DB333" s="104"/>
      <c r="DC333" s="104"/>
      <c r="DD333" s="104"/>
      <c r="DE333" s="104"/>
      <c r="DF333" s="104"/>
      <c r="DG333" s="104"/>
      <c r="DH333" s="104"/>
      <c r="DI333" s="104"/>
      <c r="DJ333" s="104"/>
      <c r="DK333" s="104"/>
      <c r="DL333" s="104"/>
      <c r="DM333" s="104"/>
      <c r="DN333" s="104"/>
      <c r="DO333" s="104"/>
      <c r="DP333" s="104"/>
      <c r="DQ333" s="104"/>
      <c r="DR333" s="104"/>
      <c r="DS333" s="104"/>
      <c r="DT333" s="104"/>
      <c r="DU333" s="104"/>
      <c r="DV333" s="104"/>
      <c r="DW333" s="104"/>
      <c r="DX333" s="104"/>
      <c r="DY333" s="104"/>
      <c r="DZ333" s="104"/>
      <c r="EA333" s="104"/>
      <c r="EB333" s="104"/>
      <c r="EC333" s="104"/>
      <c r="ED333" s="104"/>
      <c r="EE333" s="104"/>
      <c r="EF333" s="104"/>
      <c r="EG333" s="104"/>
      <c r="EH333" s="104"/>
      <c r="EI333" s="104"/>
      <c r="EJ333" s="104"/>
      <c r="EK333" s="104"/>
      <c r="EL333" s="104"/>
      <c r="EM333" s="104"/>
      <c r="EN333" s="104"/>
    </row>
    <row r="334" spans="1:144" s="149" customFormat="1" ht="35.25" customHeight="1">
      <c r="A334" s="50"/>
      <c r="B334" s="7"/>
      <c r="C334" s="864" t="s">
        <v>182</v>
      </c>
      <c r="D334" s="865"/>
      <c r="E334" s="865"/>
      <c r="F334" s="865"/>
      <c r="G334" s="865"/>
      <c r="H334" s="865"/>
      <c r="I334" s="865"/>
      <c r="J334" s="865"/>
      <c r="K334" s="865"/>
      <c r="L334" s="865"/>
      <c r="M334" s="865"/>
      <c r="N334" s="866"/>
      <c r="O334" s="232"/>
      <c r="P334" s="274"/>
      <c r="Q334" s="274"/>
      <c r="R334" s="274"/>
      <c r="S334" s="274"/>
      <c r="T334" s="274"/>
      <c r="U334" s="274"/>
      <c r="V334" s="274"/>
      <c r="W334" s="274"/>
      <c r="X334" s="298"/>
      <c r="Y334" s="298"/>
      <c r="Z334" s="298"/>
      <c r="AA334" s="298"/>
      <c r="AB334" s="104"/>
      <c r="AC334" s="104"/>
      <c r="AD334" s="104"/>
      <c r="AE334" s="104"/>
      <c r="AF334" s="104"/>
      <c r="AG334" s="104"/>
      <c r="AH334" s="104"/>
      <c r="AI334" s="104"/>
      <c r="AJ334" s="104"/>
      <c r="AK334" s="104"/>
      <c r="AL334" s="104"/>
      <c r="AM334" s="104"/>
      <c r="AN334" s="104"/>
      <c r="AO334" s="104"/>
      <c r="AP334" s="104"/>
      <c r="AQ334" s="104"/>
      <c r="AR334" s="104"/>
      <c r="AS334" s="104"/>
      <c r="AT334" s="104"/>
      <c r="AU334" s="104"/>
      <c r="AV334" s="104"/>
      <c r="AW334" s="104"/>
      <c r="AX334" s="104"/>
      <c r="AY334" s="104"/>
      <c r="AZ334" s="104"/>
      <c r="BA334" s="104"/>
      <c r="BB334" s="104"/>
      <c r="BC334" s="104"/>
      <c r="BD334" s="104"/>
      <c r="BE334" s="104"/>
      <c r="BF334" s="104"/>
      <c r="BG334" s="104"/>
      <c r="BH334" s="104"/>
      <c r="BI334" s="104"/>
      <c r="BJ334" s="104"/>
      <c r="BK334" s="104"/>
      <c r="BL334" s="104"/>
      <c r="BM334" s="104"/>
      <c r="BN334" s="104"/>
      <c r="BO334" s="104"/>
      <c r="BP334" s="104"/>
      <c r="BQ334" s="104"/>
      <c r="BR334" s="104"/>
      <c r="BS334" s="104"/>
      <c r="BT334" s="104"/>
      <c r="BU334" s="104"/>
      <c r="BV334" s="104"/>
      <c r="BW334" s="104"/>
      <c r="BX334" s="104"/>
      <c r="BY334" s="104"/>
      <c r="BZ334" s="104"/>
      <c r="CA334" s="104"/>
      <c r="CB334" s="104"/>
      <c r="CC334" s="104"/>
      <c r="CD334" s="104"/>
      <c r="CE334" s="104"/>
      <c r="CF334" s="104"/>
      <c r="CG334" s="104"/>
      <c r="CH334" s="104"/>
      <c r="CI334" s="104"/>
      <c r="CJ334" s="104"/>
      <c r="CK334" s="104"/>
      <c r="CL334" s="104"/>
      <c r="CM334" s="104"/>
      <c r="CN334" s="104"/>
      <c r="CO334" s="104"/>
      <c r="CP334" s="104"/>
      <c r="CQ334" s="104"/>
      <c r="CR334" s="104"/>
      <c r="CS334" s="104"/>
      <c r="CT334" s="104"/>
      <c r="CU334" s="104"/>
      <c r="CV334" s="104"/>
      <c r="CW334" s="104"/>
      <c r="CX334" s="104"/>
      <c r="CY334" s="104"/>
      <c r="CZ334" s="104"/>
      <c r="DA334" s="104"/>
      <c r="DB334" s="104"/>
      <c r="DC334" s="104"/>
      <c r="DD334" s="104"/>
      <c r="DE334" s="104"/>
      <c r="DF334" s="104"/>
      <c r="DG334" s="104"/>
      <c r="DH334" s="104"/>
      <c r="DI334" s="104"/>
      <c r="DJ334" s="104"/>
      <c r="DK334" s="104"/>
      <c r="DL334" s="104"/>
      <c r="DM334" s="104"/>
      <c r="DN334" s="104"/>
      <c r="DO334" s="104"/>
      <c r="DP334" s="104"/>
      <c r="DQ334" s="104"/>
      <c r="DR334" s="104"/>
      <c r="DS334" s="104"/>
      <c r="DT334" s="104"/>
      <c r="DU334" s="104"/>
      <c r="DV334" s="104"/>
      <c r="DW334" s="104"/>
      <c r="DX334" s="104"/>
      <c r="DY334" s="104"/>
      <c r="DZ334" s="104"/>
      <c r="EA334" s="104"/>
      <c r="EB334" s="104"/>
      <c r="EC334" s="104"/>
      <c r="ED334" s="104"/>
      <c r="EE334" s="104"/>
      <c r="EF334" s="104"/>
      <c r="EG334" s="104"/>
      <c r="EH334" s="104"/>
      <c r="EI334" s="104"/>
      <c r="EJ334" s="104"/>
      <c r="EK334" s="104"/>
      <c r="EL334" s="104"/>
      <c r="EM334" s="104"/>
      <c r="EN334" s="104"/>
    </row>
    <row r="335" spans="1:144" s="12" customFormat="1" ht="93" customHeight="1">
      <c r="A335" s="98"/>
      <c r="B335" s="31" t="s">
        <v>306</v>
      </c>
      <c r="C335" s="285" t="s">
        <v>529</v>
      </c>
      <c r="D335" s="8"/>
      <c r="E335" s="600">
        <v>1811688</v>
      </c>
      <c r="F335" s="600">
        <v>1811688</v>
      </c>
      <c r="G335" s="594">
        <f>F335/E335*100</f>
        <v>100</v>
      </c>
      <c r="H335" s="315">
        <f>G335/100</f>
        <v>1</v>
      </c>
      <c r="I335" s="285" t="s">
        <v>701</v>
      </c>
      <c r="J335" s="10" t="s">
        <v>192</v>
      </c>
      <c r="K335" s="207">
        <v>1</v>
      </c>
      <c r="L335" s="207">
        <v>1</v>
      </c>
      <c r="M335" s="11">
        <f>L335/K335*100</f>
        <v>100</v>
      </c>
      <c r="N335" s="481">
        <f t="shared" ref="N335" si="45">M335/100</f>
        <v>1</v>
      </c>
      <c r="O335" s="232"/>
      <c r="P335" s="274"/>
      <c r="Q335" s="274"/>
      <c r="R335" s="274"/>
      <c r="S335" s="274"/>
      <c r="T335" s="274"/>
      <c r="U335" s="274"/>
      <c r="V335" s="274"/>
      <c r="W335" s="274"/>
      <c r="X335" s="274"/>
      <c r="Y335" s="274"/>
      <c r="Z335" s="274"/>
      <c r="AA335" s="274"/>
      <c r="AB335" s="107"/>
      <c r="AC335" s="107"/>
      <c r="AD335" s="107"/>
      <c r="AE335" s="107"/>
      <c r="AF335" s="107"/>
      <c r="AG335" s="107"/>
      <c r="AH335" s="107"/>
      <c r="AI335" s="107"/>
      <c r="AJ335" s="107"/>
      <c r="AK335" s="107"/>
      <c r="AL335" s="107"/>
      <c r="AM335" s="107"/>
      <c r="AN335" s="107"/>
      <c r="AO335" s="107"/>
      <c r="AP335" s="107"/>
      <c r="AQ335" s="107"/>
      <c r="AR335" s="107"/>
      <c r="AS335" s="107"/>
      <c r="AT335" s="107"/>
      <c r="AU335" s="107"/>
      <c r="AV335" s="107"/>
      <c r="AW335" s="107"/>
      <c r="AX335" s="107"/>
      <c r="AY335" s="107"/>
      <c r="AZ335" s="107"/>
      <c r="BA335" s="107"/>
      <c r="BB335" s="107"/>
      <c r="BC335" s="107"/>
      <c r="BD335" s="107"/>
      <c r="BE335" s="107"/>
      <c r="BF335" s="107"/>
      <c r="BG335" s="107"/>
      <c r="BH335" s="107"/>
      <c r="BI335" s="107"/>
      <c r="BJ335" s="107"/>
      <c r="BK335" s="107"/>
      <c r="BL335" s="107"/>
      <c r="BM335" s="107"/>
      <c r="BN335" s="107"/>
      <c r="BO335" s="107"/>
      <c r="BP335" s="107"/>
      <c r="BQ335" s="107"/>
      <c r="BR335" s="107"/>
      <c r="BS335" s="107"/>
      <c r="BT335" s="107"/>
      <c r="BU335" s="107"/>
      <c r="BV335" s="107"/>
      <c r="BW335" s="107"/>
      <c r="BX335" s="107"/>
      <c r="BY335" s="107"/>
      <c r="BZ335" s="107"/>
      <c r="CA335" s="107"/>
      <c r="CB335" s="107"/>
      <c r="CC335" s="107"/>
      <c r="CD335" s="107"/>
      <c r="CE335" s="107"/>
      <c r="CF335" s="107"/>
      <c r="CG335" s="107"/>
      <c r="CH335" s="107"/>
      <c r="CI335" s="107"/>
      <c r="CJ335" s="107"/>
      <c r="CK335" s="107"/>
      <c r="CL335" s="107"/>
      <c r="CM335" s="107"/>
      <c r="CN335" s="107"/>
      <c r="CO335" s="107"/>
      <c r="CP335" s="107"/>
      <c r="CQ335" s="107"/>
      <c r="CR335" s="107"/>
      <c r="CS335" s="107"/>
      <c r="CT335" s="107"/>
      <c r="CU335" s="107"/>
      <c r="CV335" s="107"/>
      <c r="CW335" s="107"/>
      <c r="CX335" s="107"/>
      <c r="CY335" s="107"/>
      <c r="CZ335" s="107"/>
      <c r="DA335" s="107"/>
      <c r="DB335" s="107"/>
      <c r="DC335" s="107"/>
      <c r="DD335" s="107"/>
      <c r="DE335" s="107"/>
      <c r="DF335" s="107"/>
      <c r="DG335" s="107"/>
      <c r="DH335" s="107"/>
      <c r="DI335" s="107"/>
      <c r="DJ335" s="107"/>
      <c r="DK335" s="107"/>
      <c r="DL335" s="107"/>
      <c r="DM335" s="107"/>
      <c r="DN335" s="107"/>
      <c r="DO335" s="107"/>
      <c r="DP335" s="107"/>
      <c r="DQ335" s="107"/>
      <c r="DR335" s="107"/>
      <c r="DS335" s="107"/>
      <c r="DT335" s="107"/>
      <c r="DU335" s="107"/>
      <c r="DV335" s="107"/>
      <c r="DW335" s="107"/>
      <c r="DX335" s="107"/>
      <c r="DY335" s="107"/>
      <c r="DZ335" s="107"/>
      <c r="EA335" s="107"/>
      <c r="EB335" s="107"/>
      <c r="EC335" s="107"/>
      <c r="ED335" s="107"/>
      <c r="EE335" s="107"/>
      <c r="EF335" s="107"/>
      <c r="EG335" s="107"/>
      <c r="EH335" s="107"/>
      <c r="EI335" s="107"/>
      <c r="EJ335" s="107"/>
      <c r="EK335" s="107"/>
      <c r="EL335" s="107"/>
      <c r="EM335" s="107"/>
      <c r="EN335" s="107"/>
    </row>
    <row r="336" spans="1:144" s="12" customFormat="1" ht="93" customHeight="1">
      <c r="A336" s="98"/>
      <c r="B336" s="31" t="s">
        <v>307</v>
      </c>
      <c r="C336" s="285" t="s">
        <v>530</v>
      </c>
      <c r="D336" s="8"/>
      <c r="E336" s="600">
        <v>1096295</v>
      </c>
      <c r="F336" s="600">
        <v>872300.54</v>
      </c>
      <c r="G336" s="594">
        <f>F336/E336*100</f>
        <v>79.568048746003583</v>
      </c>
      <c r="H336" s="315">
        <f>G336/100</f>
        <v>0.79568048746003583</v>
      </c>
      <c r="I336" s="285" t="s">
        <v>702</v>
      </c>
      <c r="J336" s="10" t="s">
        <v>235</v>
      </c>
      <c r="K336" s="520">
        <v>100</v>
      </c>
      <c r="L336" s="520">
        <v>91</v>
      </c>
      <c r="M336" s="11">
        <f t="shared" ref="M336" si="46">L336/K336*100</f>
        <v>91</v>
      </c>
      <c r="N336" s="481">
        <f t="shared" ref="N336" si="47">M336/100</f>
        <v>0.91</v>
      </c>
      <c r="O336" s="232"/>
      <c r="P336" s="274"/>
      <c r="Q336" s="274"/>
      <c r="R336" s="274"/>
      <c r="S336" s="274"/>
      <c r="T336" s="274"/>
      <c r="U336" s="274"/>
      <c r="V336" s="274"/>
      <c r="W336" s="274"/>
      <c r="X336" s="274"/>
      <c r="Y336" s="274"/>
      <c r="Z336" s="274"/>
      <c r="AA336" s="274"/>
      <c r="AB336" s="107"/>
      <c r="AC336" s="107"/>
      <c r="AD336" s="107"/>
      <c r="AE336" s="107"/>
      <c r="AF336" s="107"/>
      <c r="AG336" s="107"/>
      <c r="AH336" s="107"/>
      <c r="AI336" s="107"/>
      <c r="AJ336" s="107"/>
      <c r="AK336" s="107"/>
      <c r="AL336" s="107"/>
      <c r="AM336" s="107"/>
      <c r="AN336" s="107"/>
      <c r="AO336" s="107"/>
      <c r="AP336" s="107"/>
      <c r="AQ336" s="107"/>
      <c r="AR336" s="107"/>
      <c r="AS336" s="107"/>
      <c r="AT336" s="107"/>
      <c r="AU336" s="107"/>
      <c r="AV336" s="107"/>
      <c r="AW336" s="107"/>
      <c r="AX336" s="107"/>
      <c r="AY336" s="107"/>
      <c r="AZ336" s="107"/>
      <c r="BA336" s="107"/>
      <c r="BB336" s="107"/>
      <c r="BC336" s="107"/>
      <c r="BD336" s="107"/>
      <c r="BE336" s="107"/>
      <c r="BF336" s="107"/>
      <c r="BG336" s="107"/>
      <c r="BH336" s="107"/>
      <c r="BI336" s="107"/>
      <c r="BJ336" s="107"/>
      <c r="BK336" s="107"/>
      <c r="BL336" s="107"/>
      <c r="BM336" s="107"/>
      <c r="BN336" s="107"/>
      <c r="BO336" s="107"/>
      <c r="BP336" s="107"/>
      <c r="BQ336" s="107"/>
      <c r="BR336" s="107"/>
      <c r="BS336" s="107"/>
      <c r="BT336" s="107"/>
      <c r="BU336" s="107"/>
      <c r="BV336" s="107"/>
      <c r="BW336" s="107"/>
      <c r="BX336" s="107"/>
      <c r="BY336" s="107"/>
      <c r="BZ336" s="107"/>
      <c r="CA336" s="107"/>
      <c r="CB336" s="107"/>
      <c r="CC336" s="107"/>
      <c r="CD336" s="107"/>
      <c r="CE336" s="107"/>
      <c r="CF336" s="107"/>
      <c r="CG336" s="107"/>
      <c r="CH336" s="107"/>
      <c r="CI336" s="107"/>
      <c r="CJ336" s="107"/>
      <c r="CK336" s="107"/>
      <c r="CL336" s="107"/>
      <c r="CM336" s="107"/>
      <c r="CN336" s="107"/>
      <c r="CO336" s="107"/>
      <c r="CP336" s="107"/>
      <c r="CQ336" s="107"/>
      <c r="CR336" s="107"/>
      <c r="CS336" s="107"/>
      <c r="CT336" s="107"/>
      <c r="CU336" s="107"/>
      <c r="CV336" s="107"/>
      <c r="CW336" s="107"/>
      <c r="CX336" s="107"/>
      <c r="CY336" s="107"/>
      <c r="CZ336" s="107"/>
      <c r="DA336" s="107"/>
      <c r="DB336" s="107"/>
      <c r="DC336" s="107"/>
      <c r="DD336" s="107"/>
      <c r="DE336" s="107"/>
      <c r="DF336" s="107"/>
      <c r="DG336" s="107"/>
      <c r="DH336" s="107"/>
      <c r="DI336" s="107"/>
      <c r="DJ336" s="107"/>
      <c r="DK336" s="107"/>
      <c r="DL336" s="107"/>
      <c r="DM336" s="107"/>
      <c r="DN336" s="107"/>
      <c r="DO336" s="107"/>
      <c r="DP336" s="107"/>
      <c r="DQ336" s="107"/>
      <c r="DR336" s="107"/>
      <c r="DS336" s="107"/>
      <c r="DT336" s="107"/>
      <c r="DU336" s="107"/>
      <c r="DV336" s="107"/>
      <c r="DW336" s="107"/>
      <c r="DX336" s="107"/>
      <c r="DY336" s="107"/>
      <c r="DZ336" s="107"/>
      <c r="EA336" s="107"/>
      <c r="EB336" s="107"/>
      <c r="EC336" s="107"/>
      <c r="ED336" s="107"/>
      <c r="EE336" s="107"/>
      <c r="EF336" s="107"/>
      <c r="EG336" s="107"/>
      <c r="EH336" s="107"/>
      <c r="EI336" s="107"/>
      <c r="EJ336" s="107"/>
      <c r="EK336" s="107"/>
      <c r="EL336" s="107"/>
      <c r="EM336" s="107"/>
      <c r="EN336" s="107"/>
    </row>
    <row r="337" spans="1:145" s="12" customFormat="1" ht="93" customHeight="1">
      <c r="A337" s="98"/>
      <c r="B337" s="31" t="s">
        <v>308</v>
      </c>
      <c r="C337" s="285" t="s">
        <v>531</v>
      </c>
      <c r="D337" s="8"/>
      <c r="E337" s="600">
        <v>53000</v>
      </c>
      <c r="F337" s="600">
        <v>53000</v>
      </c>
      <c r="G337" s="594">
        <f>F337/E337*100</f>
        <v>100</v>
      </c>
      <c r="H337" s="315">
        <f>G337/100</f>
        <v>1</v>
      </c>
      <c r="I337" s="285" t="s">
        <v>703</v>
      </c>
      <c r="J337" s="10" t="s">
        <v>14</v>
      </c>
      <c r="K337" s="520">
        <v>4065</v>
      </c>
      <c r="L337" s="520">
        <v>4065</v>
      </c>
      <c r="M337" s="11">
        <f>L337/K337*100</f>
        <v>100</v>
      </c>
      <c r="N337" s="481">
        <f>M337/100</f>
        <v>1</v>
      </c>
      <c r="O337" s="232"/>
      <c r="P337" s="274"/>
      <c r="Q337" s="274"/>
      <c r="R337" s="274"/>
      <c r="S337" s="274"/>
      <c r="T337" s="274"/>
      <c r="U337" s="274"/>
      <c r="V337" s="274"/>
      <c r="W337" s="274"/>
      <c r="X337" s="274"/>
      <c r="Y337" s="274"/>
      <c r="Z337" s="274"/>
      <c r="AA337" s="274"/>
      <c r="AB337" s="107"/>
      <c r="AC337" s="107"/>
      <c r="AD337" s="107"/>
      <c r="AE337" s="107"/>
      <c r="AF337" s="107"/>
      <c r="AG337" s="107"/>
      <c r="AH337" s="107"/>
      <c r="AI337" s="107"/>
      <c r="AJ337" s="107"/>
      <c r="AK337" s="107"/>
      <c r="AL337" s="107"/>
      <c r="AM337" s="107"/>
      <c r="AN337" s="107"/>
      <c r="AO337" s="107"/>
      <c r="AP337" s="107"/>
      <c r="AQ337" s="107"/>
      <c r="AR337" s="107"/>
      <c r="AS337" s="107"/>
      <c r="AT337" s="107"/>
      <c r="AU337" s="107"/>
      <c r="AV337" s="107"/>
      <c r="AW337" s="107"/>
      <c r="AX337" s="107"/>
      <c r="AY337" s="107"/>
      <c r="AZ337" s="107"/>
      <c r="BA337" s="107"/>
      <c r="BB337" s="107"/>
      <c r="BC337" s="107"/>
      <c r="BD337" s="107"/>
      <c r="BE337" s="107"/>
      <c r="BF337" s="107"/>
      <c r="BG337" s="107"/>
      <c r="BH337" s="107"/>
      <c r="BI337" s="107"/>
      <c r="BJ337" s="107"/>
      <c r="BK337" s="107"/>
      <c r="BL337" s="107"/>
      <c r="BM337" s="107"/>
      <c r="BN337" s="107"/>
      <c r="BO337" s="107"/>
      <c r="BP337" s="107"/>
      <c r="BQ337" s="107"/>
      <c r="BR337" s="107"/>
      <c r="BS337" s="107"/>
      <c r="BT337" s="107"/>
      <c r="BU337" s="107"/>
      <c r="BV337" s="107"/>
      <c r="BW337" s="107"/>
      <c r="BX337" s="107"/>
      <c r="BY337" s="107"/>
      <c r="BZ337" s="107"/>
      <c r="CA337" s="107"/>
      <c r="CB337" s="107"/>
      <c r="CC337" s="107"/>
      <c r="CD337" s="107"/>
      <c r="CE337" s="107"/>
      <c r="CF337" s="107"/>
      <c r="CG337" s="107"/>
      <c r="CH337" s="107"/>
      <c r="CI337" s="107"/>
      <c r="CJ337" s="107"/>
      <c r="CK337" s="107"/>
      <c r="CL337" s="107"/>
      <c r="CM337" s="107"/>
      <c r="CN337" s="107"/>
      <c r="CO337" s="107"/>
      <c r="CP337" s="107"/>
      <c r="CQ337" s="107"/>
      <c r="CR337" s="107"/>
      <c r="CS337" s="107"/>
      <c r="CT337" s="107"/>
      <c r="CU337" s="107"/>
      <c r="CV337" s="107"/>
      <c r="CW337" s="107"/>
      <c r="CX337" s="107"/>
      <c r="CY337" s="107"/>
      <c r="CZ337" s="107"/>
      <c r="DA337" s="107"/>
      <c r="DB337" s="107"/>
      <c r="DC337" s="107"/>
      <c r="DD337" s="107"/>
      <c r="DE337" s="107"/>
      <c r="DF337" s="107"/>
      <c r="DG337" s="107"/>
      <c r="DH337" s="107"/>
      <c r="DI337" s="107"/>
      <c r="DJ337" s="107"/>
      <c r="DK337" s="107"/>
      <c r="DL337" s="107"/>
      <c r="DM337" s="107"/>
      <c r="DN337" s="107"/>
      <c r="DO337" s="107"/>
      <c r="DP337" s="107"/>
      <c r="DQ337" s="107"/>
      <c r="DR337" s="107"/>
      <c r="DS337" s="107"/>
      <c r="DT337" s="107"/>
      <c r="DU337" s="107"/>
      <c r="DV337" s="107"/>
      <c r="DW337" s="107"/>
      <c r="DX337" s="107"/>
      <c r="DY337" s="107"/>
      <c r="DZ337" s="107"/>
      <c r="EA337" s="107"/>
      <c r="EB337" s="107"/>
      <c r="EC337" s="107"/>
      <c r="ED337" s="107"/>
      <c r="EE337" s="107"/>
      <c r="EF337" s="107"/>
      <c r="EG337" s="107"/>
      <c r="EH337" s="107"/>
      <c r="EI337" s="107"/>
      <c r="EJ337" s="107"/>
      <c r="EK337" s="107"/>
      <c r="EL337" s="107"/>
      <c r="EM337" s="107"/>
      <c r="EN337" s="107"/>
    </row>
    <row r="338" spans="1:145" s="65" customFormat="1" ht="30.75" customHeight="1">
      <c r="A338" s="693"/>
      <c r="B338" s="695"/>
      <c r="C338" s="59" t="s">
        <v>190</v>
      </c>
      <c r="D338" s="63"/>
      <c r="E338" s="243">
        <f>SUM(E335:E337)</f>
        <v>2960983</v>
      </c>
      <c r="F338" s="243">
        <f>SUM(F335:F337)</f>
        <v>2736988.54</v>
      </c>
      <c r="G338" s="375">
        <f>F338/E338*100</f>
        <v>92.435131846417221</v>
      </c>
      <c r="H338" s="351">
        <f t="shared" ref="H338" si="48">G338/100</f>
        <v>0.92435131846417218</v>
      </c>
      <c r="I338" s="52"/>
      <c r="J338" s="52"/>
      <c r="K338" s="229"/>
      <c r="L338" s="229"/>
      <c r="M338" s="424">
        <f>SUM(M335:M337)/3</f>
        <v>97</v>
      </c>
      <c r="N338" s="200">
        <f t="shared" ref="N338" si="49">M338/100</f>
        <v>0.97</v>
      </c>
      <c r="O338" s="232"/>
      <c r="P338" s="308"/>
      <c r="Q338" s="308"/>
      <c r="R338" s="308"/>
      <c r="S338" s="308"/>
      <c r="T338" s="308"/>
      <c r="U338" s="308"/>
      <c r="V338" s="308"/>
      <c r="W338" s="308"/>
      <c r="X338" s="274"/>
      <c r="Y338" s="274"/>
      <c r="Z338" s="274"/>
      <c r="AA338" s="274"/>
      <c r="AB338" s="107"/>
      <c r="AC338" s="107"/>
      <c r="AD338" s="107"/>
      <c r="AE338" s="107"/>
      <c r="AF338" s="107"/>
      <c r="AG338" s="107"/>
      <c r="AH338" s="107"/>
      <c r="AI338" s="107"/>
      <c r="AJ338" s="107"/>
      <c r="AK338" s="107"/>
      <c r="AL338" s="107"/>
      <c r="AM338" s="107"/>
      <c r="AN338" s="107"/>
      <c r="AO338" s="107"/>
      <c r="AP338" s="107"/>
      <c r="AQ338" s="107"/>
      <c r="AR338" s="107"/>
      <c r="AS338" s="107"/>
      <c r="AT338" s="107"/>
      <c r="AU338" s="107"/>
      <c r="AV338" s="107"/>
      <c r="AW338" s="107"/>
      <c r="AX338" s="107"/>
      <c r="AY338" s="107"/>
      <c r="AZ338" s="107"/>
      <c r="BA338" s="107"/>
      <c r="BB338" s="107"/>
      <c r="BC338" s="107"/>
      <c r="BD338" s="107"/>
      <c r="BE338" s="107"/>
      <c r="BF338" s="107"/>
      <c r="BG338" s="107"/>
      <c r="BH338" s="107"/>
      <c r="BI338" s="107"/>
      <c r="BJ338" s="107"/>
      <c r="BK338" s="107"/>
      <c r="BL338" s="107"/>
      <c r="BM338" s="107"/>
      <c r="BN338" s="107"/>
      <c r="BO338" s="107"/>
      <c r="BP338" s="107"/>
      <c r="BQ338" s="107"/>
      <c r="BR338" s="107"/>
      <c r="BS338" s="107"/>
      <c r="BT338" s="107"/>
      <c r="BU338" s="107"/>
      <c r="BV338" s="107"/>
      <c r="BW338" s="107"/>
      <c r="BX338" s="107"/>
      <c r="BY338" s="107"/>
      <c r="BZ338" s="107"/>
      <c r="CA338" s="107"/>
      <c r="CB338" s="107"/>
      <c r="CC338" s="107"/>
      <c r="CD338" s="107"/>
      <c r="CE338" s="107"/>
      <c r="CF338" s="107"/>
      <c r="CG338" s="107"/>
      <c r="CH338" s="107"/>
      <c r="CI338" s="107"/>
      <c r="CJ338" s="107"/>
      <c r="CK338" s="107"/>
      <c r="CL338" s="107"/>
      <c r="CM338" s="107"/>
      <c r="CN338" s="107"/>
      <c r="CO338" s="107"/>
      <c r="CP338" s="107"/>
      <c r="CQ338" s="107"/>
      <c r="CR338" s="107"/>
      <c r="CS338" s="107"/>
      <c r="CT338" s="107"/>
      <c r="CU338" s="107"/>
      <c r="CV338" s="107"/>
      <c r="CW338" s="107"/>
      <c r="CX338" s="107"/>
      <c r="CY338" s="107"/>
      <c r="CZ338" s="107"/>
      <c r="DA338" s="107"/>
      <c r="DB338" s="107"/>
      <c r="DC338" s="107"/>
      <c r="DD338" s="107"/>
      <c r="DE338" s="107"/>
      <c r="DF338" s="107"/>
      <c r="DG338" s="107"/>
      <c r="DH338" s="107"/>
      <c r="DI338" s="107"/>
      <c r="DJ338" s="107"/>
      <c r="DK338" s="107"/>
      <c r="DL338" s="107"/>
      <c r="DM338" s="107"/>
      <c r="DN338" s="107"/>
      <c r="DO338" s="107"/>
      <c r="DP338" s="107"/>
      <c r="DQ338" s="107"/>
      <c r="DR338" s="107"/>
      <c r="DS338" s="107"/>
      <c r="DT338" s="107"/>
      <c r="DU338" s="107"/>
      <c r="DV338" s="107"/>
      <c r="DW338" s="107"/>
      <c r="DX338" s="107"/>
      <c r="DY338" s="107"/>
      <c r="DZ338" s="107"/>
      <c r="EA338" s="107"/>
      <c r="EB338" s="107"/>
      <c r="EC338" s="107"/>
      <c r="ED338" s="107"/>
      <c r="EE338" s="107"/>
      <c r="EF338" s="107"/>
      <c r="EG338" s="107"/>
      <c r="EH338" s="107"/>
      <c r="EI338" s="107"/>
      <c r="EJ338" s="107"/>
      <c r="EK338" s="107"/>
      <c r="EL338" s="107"/>
      <c r="EM338" s="107"/>
      <c r="EN338" s="107"/>
      <c r="EO338" s="186"/>
    </row>
    <row r="339" spans="1:145" s="157" customFormat="1" ht="42.75" customHeight="1">
      <c r="A339" s="626"/>
      <c r="B339" s="279" t="s">
        <v>309</v>
      </c>
      <c r="C339" s="812" t="s">
        <v>184</v>
      </c>
      <c r="D339" s="813"/>
      <c r="E339" s="813"/>
      <c r="F339" s="813"/>
      <c r="G339" s="813"/>
      <c r="H339" s="813"/>
      <c r="I339" s="813"/>
      <c r="J339" s="813"/>
      <c r="K339" s="813"/>
      <c r="L339" s="813"/>
      <c r="M339" s="813"/>
      <c r="N339" s="814"/>
      <c r="O339" s="239"/>
      <c r="P339" s="298"/>
      <c r="Q339" s="298"/>
      <c r="R339" s="298"/>
      <c r="S339" s="298"/>
      <c r="T339" s="298"/>
      <c r="U339" s="298"/>
      <c r="V339" s="298"/>
      <c r="W339" s="298"/>
      <c r="X339" s="308"/>
      <c r="Y339" s="308"/>
      <c r="Z339" s="308"/>
      <c r="AA339" s="308"/>
      <c r="AB339" s="193"/>
      <c r="AC339" s="193"/>
      <c r="AD339" s="193"/>
      <c r="AE339" s="193"/>
      <c r="AF339" s="193"/>
      <c r="AG339" s="193"/>
      <c r="AH339" s="193"/>
      <c r="AI339" s="193"/>
      <c r="AJ339" s="193"/>
      <c r="AK339" s="193"/>
      <c r="AL339" s="193"/>
      <c r="AM339" s="193"/>
      <c r="AN339" s="193"/>
      <c r="AO339" s="193"/>
      <c r="AP339" s="193"/>
      <c r="AQ339" s="193"/>
      <c r="AR339" s="193"/>
      <c r="AS339" s="193"/>
      <c r="AT339" s="193"/>
      <c r="AU339" s="193"/>
      <c r="AV339" s="193"/>
      <c r="AW339" s="193"/>
      <c r="AX339" s="193"/>
      <c r="AY339" s="193"/>
      <c r="AZ339" s="193"/>
      <c r="BA339" s="193"/>
      <c r="BB339" s="193"/>
      <c r="BC339" s="193"/>
      <c r="BD339" s="193"/>
      <c r="BE339" s="193"/>
      <c r="BF339" s="193"/>
      <c r="BG339" s="193"/>
      <c r="BH339" s="193"/>
      <c r="BI339" s="193"/>
      <c r="BJ339" s="193"/>
      <c r="BK339" s="193"/>
      <c r="BL339" s="193"/>
      <c r="BM339" s="193"/>
      <c r="BN339" s="193"/>
      <c r="BO339" s="193"/>
      <c r="BP339" s="193"/>
      <c r="BQ339" s="193"/>
      <c r="BR339" s="193"/>
      <c r="BS339" s="193"/>
      <c r="BT339" s="193"/>
      <c r="BU339" s="193"/>
      <c r="BV339" s="193"/>
      <c r="BW339" s="193"/>
      <c r="BX339" s="193"/>
      <c r="BY339" s="193"/>
      <c r="BZ339" s="193"/>
      <c r="CA339" s="193"/>
      <c r="CB339" s="193"/>
      <c r="CC339" s="193"/>
      <c r="CD339" s="193"/>
      <c r="CE339" s="193"/>
      <c r="CF339" s="193"/>
      <c r="CG339" s="193"/>
      <c r="CH339" s="193"/>
      <c r="CI339" s="193"/>
      <c r="CJ339" s="193"/>
      <c r="CK339" s="193"/>
      <c r="CL339" s="193"/>
      <c r="CM339" s="193"/>
      <c r="CN339" s="193"/>
      <c r="CO339" s="193"/>
      <c r="CP339" s="193"/>
      <c r="CQ339" s="193"/>
      <c r="CR339" s="193"/>
      <c r="CS339" s="193"/>
      <c r="CT339" s="193"/>
      <c r="CU339" s="193"/>
      <c r="CV339" s="193"/>
      <c r="CW339" s="193"/>
      <c r="CX339" s="193"/>
      <c r="CY339" s="193"/>
      <c r="CZ339" s="193"/>
      <c r="DA339" s="193"/>
      <c r="DB339" s="193"/>
      <c r="DC339" s="193"/>
      <c r="DD339" s="193"/>
      <c r="DE339" s="193"/>
      <c r="DF339" s="193"/>
      <c r="DG339" s="193"/>
      <c r="DH339" s="193"/>
      <c r="DI339" s="193"/>
      <c r="DJ339" s="193"/>
      <c r="DK339" s="193"/>
      <c r="DL339" s="193"/>
      <c r="DM339" s="193"/>
      <c r="DN339" s="193"/>
      <c r="DO339" s="193"/>
      <c r="DP339" s="193"/>
      <c r="DQ339" s="193"/>
      <c r="DR339" s="193"/>
      <c r="DS339" s="193"/>
      <c r="DT339" s="193"/>
      <c r="DU339" s="193"/>
      <c r="DV339" s="193"/>
      <c r="DW339" s="193"/>
      <c r="DX339" s="193"/>
      <c r="DY339" s="193"/>
      <c r="DZ339" s="193"/>
      <c r="EA339" s="193"/>
      <c r="EB339" s="193"/>
      <c r="EC339" s="193"/>
      <c r="ED339" s="193"/>
      <c r="EE339" s="193"/>
      <c r="EF339" s="193"/>
      <c r="EG339" s="193"/>
      <c r="EH339" s="193"/>
      <c r="EI339" s="193"/>
      <c r="EJ339" s="193"/>
      <c r="EK339" s="193"/>
      <c r="EL339" s="193"/>
      <c r="EM339" s="193"/>
      <c r="EN339" s="193"/>
    </row>
    <row r="340" spans="1:145" ht="42.75" customHeight="1">
      <c r="B340" s="7"/>
      <c r="C340" s="753" t="s">
        <v>185</v>
      </c>
      <c r="D340" s="754"/>
      <c r="E340" s="754"/>
      <c r="F340" s="754"/>
      <c r="G340" s="754"/>
      <c r="H340" s="754"/>
      <c r="I340" s="754"/>
      <c r="J340" s="754"/>
      <c r="K340" s="754"/>
      <c r="L340" s="754"/>
      <c r="M340" s="754"/>
      <c r="N340" s="755"/>
    </row>
    <row r="341" spans="1:145" ht="30" customHeight="1">
      <c r="B341" s="7"/>
      <c r="C341" s="753" t="s">
        <v>186</v>
      </c>
      <c r="D341" s="754"/>
      <c r="E341" s="754"/>
      <c r="F341" s="754"/>
      <c r="G341" s="754"/>
      <c r="H341" s="754"/>
      <c r="I341" s="754"/>
      <c r="J341" s="754"/>
      <c r="K341" s="754"/>
      <c r="L341" s="754"/>
      <c r="M341" s="754"/>
      <c r="N341" s="755"/>
    </row>
    <row r="342" spans="1:145" ht="30.75" customHeight="1">
      <c r="B342" s="7"/>
      <c r="C342" s="753" t="s">
        <v>187</v>
      </c>
      <c r="D342" s="754"/>
      <c r="E342" s="754"/>
      <c r="F342" s="754"/>
      <c r="G342" s="754"/>
      <c r="H342" s="754"/>
      <c r="I342" s="754"/>
      <c r="J342" s="754"/>
      <c r="K342" s="754"/>
      <c r="L342" s="754"/>
      <c r="M342" s="754"/>
      <c r="N342" s="755"/>
    </row>
    <row r="343" spans="1:145" ht="30.75" customHeight="1">
      <c r="B343" s="7"/>
      <c r="C343" s="753" t="s">
        <v>188</v>
      </c>
      <c r="D343" s="754"/>
      <c r="E343" s="754"/>
      <c r="F343" s="754"/>
      <c r="G343" s="754"/>
      <c r="H343" s="754"/>
      <c r="I343" s="754"/>
      <c r="J343" s="754"/>
      <c r="K343" s="754"/>
      <c r="L343" s="754"/>
      <c r="M343" s="754"/>
      <c r="N343" s="755"/>
    </row>
    <row r="344" spans="1:145" ht="33" customHeight="1">
      <c r="B344" s="7"/>
      <c r="C344" s="753" t="s">
        <v>189</v>
      </c>
      <c r="D344" s="754"/>
      <c r="E344" s="754"/>
      <c r="F344" s="754"/>
      <c r="G344" s="754"/>
      <c r="H344" s="754"/>
      <c r="I344" s="754"/>
      <c r="J344" s="754"/>
      <c r="K344" s="754"/>
      <c r="L344" s="754"/>
      <c r="M344" s="754"/>
      <c r="N344" s="755"/>
    </row>
    <row r="345" spans="1:145" ht="118.5" customHeight="1">
      <c r="B345" s="7" t="s">
        <v>310</v>
      </c>
      <c r="C345" s="39" t="s">
        <v>531</v>
      </c>
      <c r="D345" s="169"/>
      <c r="E345" s="245">
        <v>2500</v>
      </c>
      <c r="F345" s="245">
        <v>0</v>
      </c>
      <c r="G345" s="284">
        <f>F345/E345*100</f>
        <v>0</v>
      </c>
      <c r="H345" s="315">
        <f>G345/100</f>
        <v>0</v>
      </c>
      <c r="I345" s="285" t="s">
        <v>660</v>
      </c>
      <c r="J345" s="10" t="s">
        <v>14</v>
      </c>
      <c r="K345" s="207">
        <v>2</v>
      </c>
      <c r="L345" s="207">
        <v>2</v>
      </c>
      <c r="M345" s="11">
        <f>L345/K345*100</f>
        <v>100</v>
      </c>
      <c r="N345" s="202">
        <f>M345/100</f>
        <v>1</v>
      </c>
    </row>
    <row r="346" spans="1:145" ht="139.5" customHeight="1">
      <c r="B346" s="31" t="s">
        <v>311</v>
      </c>
      <c r="C346" s="285" t="s">
        <v>434</v>
      </c>
      <c r="D346" s="8"/>
      <c r="E346" s="245">
        <v>1257800</v>
      </c>
      <c r="F346" s="245">
        <v>1257800</v>
      </c>
      <c r="G346" s="517">
        <f t="shared" ref="G346:G347" si="50">F346/E346*100</f>
        <v>100</v>
      </c>
      <c r="H346" s="315">
        <f t="shared" ref="H346:H347" si="51">G346/100</f>
        <v>1</v>
      </c>
      <c r="I346" s="271" t="s">
        <v>225</v>
      </c>
      <c r="J346" s="10" t="s">
        <v>192</v>
      </c>
      <c r="K346" s="207">
        <v>5</v>
      </c>
      <c r="L346" s="207">
        <v>7</v>
      </c>
      <c r="M346" s="11">
        <f t="shared" ref="M346:M347" si="52">L346/K346*100</f>
        <v>140</v>
      </c>
      <c r="N346" s="202">
        <f t="shared" ref="N346:N348" si="53">M346/100</f>
        <v>1.4</v>
      </c>
      <c r="P346" s="274"/>
      <c r="Q346" s="274"/>
      <c r="R346" s="274"/>
      <c r="S346" s="274"/>
      <c r="T346" s="274"/>
      <c r="U346" s="274"/>
      <c r="V346" s="274"/>
      <c r="W346" s="274"/>
    </row>
    <row r="347" spans="1:145" s="12" customFormat="1" ht="145.5" customHeight="1">
      <c r="A347" s="98"/>
      <c r="B347" s="679" t="s">
        <v>435</v>
      </c>
      <c r="C347" s="519" t="s">
        <v>532</v>
      </c>
      <c r="D347" s="324"/>
      <c r="E347" s="245">
        <v>600000</v>
      </c>
      <c r="F347" s="245">
        <v>600000</v>
      </c>
      <c r="G347" s="517">
        <f t="shared" si="50"/>
        <v>100</v>
      </c>
      <c r="H347" s="315">
        <f t="shared" si="51"/>
        <v>1</v>
      </c>
      <c r="I347" s="76" t="s">
        <v>191</v>
      </c>
      <c r="J347" s="77" t="s">
        <v>192</v>
      </c>
      <c r="K347" s="216">
        <v>2</v>
      </c>
      <c r="L347" s="216">
        <v>2</v>
      </c>
      <c r="M347" s="11">
        <f t="shared" si="52"/>
        <v>100</v>
      </c>
      <c r="N347" s="202">
        <f t="shared" si="53"/>
        <v>1</v>
      </c>
      <c r="O347" s="232"/>
      <c r="P347" s="274"/>
      <c r="Q347" s="274"/>
      <c r="R347" s="274"/>
      <c r="S347" s="274"/>
      <c r="T347" s="274"/>
      <c r="U347" s="274"/>
      <c r="V347" s="274"/>
      <c r="W347" s="274"/>
      <c r="X347" s="274"/>
      <c r="Y347" s="274"/>
      <c r="Z347" s="274"/>
      <c r="AA347" s="274"/>
      <c r="AB347" s="107"/>
      <c r="AC347" s="107"/>
      <c r="AD347" s="107"/>
      <c r="AE347" s="107"/>
      <c r="AF347" s="107"/>
      <c r="AG347" s="107"/>
      <c r="AH347" s="107"/>
      <c r="AI347" s="107"/>
      <c r="AJ347" s="107"/>
      <c r="AK347" s="107"/>
      <c r="AL347" s="107"/>
      <c r="AM347" s="107"/>
      <c r="AN347" s="107"/>
      <c r="AO347" s="107"/>
      <c r="AP347" s="107"/>
      <c r="AQ347" s="107"/>
      <c r="AR347" s="107"/>
      <c r="AS347" s="107"/>
      <c r="AT347" s="107"/>
      <c r="AU347" s="107"/>
      <c r="AV347" s="107"/>
      <c r="AW347" s="107"/>
      <c r="AX347" s="107"/>
      <c r="AY347" s="107"/>
      <c r="AZ347" s="107"/>
      <c r="BA347" s="107"/>
      <c r="BB347" s="107"/>
      <c r="BC347" s="107"/>
      <c r="BD347" s="107"/>
      <c r="BE347" s="107"/>
      <c r="BF347" s="107"/>
      <c r="BG347" s="107"/>
      <c r="BH347" s="107"/>
      <c r="BI347" s="107"/>
      <c r="BJ347" s="107"/>
      <c r="BK347" s="107"/>
      <c r="BL347" s="107"/>
      <c r="BM347" s="107"/>
      <c r="BN347" s="107"/>
      <c r="BO347" s="107"/>
      <c r="BP347" s="107"/>
      <c r="BQ347" s="107"/>
      <c r="BR347" s="107"/>
      <c r="BS347" s="107"/>
      <c r="BT347" s="107"/>
      <c r="BU347" s="107"/>
      <c r="BV347" s="107"/>
      <c r="BW347" s="107"/>
      <c r="BX347" s="107"/>
      <c r="BY347" s="107"/>
      <c r="BZ347" s="107"/>
      <c r="CA347" s="107"/>
      <c r="CB347" s="107"/>
      <c r="CC347" s="107"/>
      <c r="CD347" s="107"/>
      <c r="CE347" s="107"/>
      <c r="CF347" s="107"/>
      <c r="CG347" s="107"/>
      <c r="CH347" s="107"/>
      <c r="CI347" s="107"/>
      <c r="CJ347" s="107"/>
      <c r="CK347" s="107"/>
      <c r="CL347" s="107"/>
      <c r="CM347" s="107"/>
      <c r="CN347" s="107"/>
      <c r="CO347" s="107"/>
      <c r="CP347" s="107"/>
      <c r="CQ347" s="107"/>
      <c r="CR347" s="107"/>
      <c r="CS347" s="107"/>
      <c r="CT347" s="107"/>
      <c r="CU347" s="107"/>
      <c r="CV347" s="107"/>
      <c r="CW347" s="107"/>
      <c r="CX347" s="107"/>
      <c r="CY347" s="107"/>
      <c r="CZ347" s="107"/>
      <c r="DA347" s="107"/>
      <c r="DB347" s="107"/>
      <c r="DC347" s="107"/>
      <c r="DD347" s="107"/>
      <c r="DE347" s="107"/>
      <c r="DF347" s="107"/>
      <c r="DG347" s="107"/>
      <c r="DH347" s="107"/>
      <c r="DI347" s="107"/>
      <c r="DJ347" s="107"/>
      <c r="DK347" s="107"/>
      <c r="DL347" s="107"/>
      <c r="DM347" s="107"/>
      <c r="DN347" s="107"/>
      <c r="DO347" s="107"/>
      <c r="DP347" s="107"/>
      <c r="DQ347" s="107"/>
      <c r="DR347" s="107"/>
      <c r="DS347" s="107"/>
      <c r="DT347" s="107"/>
      <c r="DU347" s="107"/>
      <c r="DV347" s="107"/>
      <c r="DW347" s="107"/>
      <c r="DX347" s="107"/>
      <c r="DY347" s="107"/>
      <c r="DZ347" s="107"/>
      <c r="EA347" s="107"/>
      <c r="EB347" s="107"/>
      <c r="EC347" s="107"/>
      <c r="ED347" s="107"/>
      <c r="EE347" s="107"/>
      <c r="EF347" s="107"/>
      <c r="EG347" s="107"/>
      <c r="EH347" s="107"/>
      <c r="EI347" s="107"/>
      <c r="EJ347" s="107"/>
      <c r="EK347" s="107"/>
      <c r="EL347" s="107"/>
      <c r="EM347" s="107"/>
      <c r="EN347" s="107"/>
    </row>
    <row r="348" spans="1:145" s="65" customFormat="1" ht="27.75" customHeight="1">
      <c r="A348" s="107"/>
      <c r="C348" s="678" t="s">
        <v>15</v>
      </c>
      <c r="D348" s="325"/>
      <c r="E348" s="254">
        <f>SUM(E345:E347)</f>
        <v>1860300</v>
      </c>
      <c r="F348" s="254">
        <f>SUM(F345:F347)</f>
        <v>1857800</v>
      </c>
      <c r="G348" s="423">
        <f>(G345+G346+G347)/3</f>
        <v>66.666666666666671</v>
      </c>
      <c r="H348" s="423">
        <f>(H345+H346+H347)/3</f>
        <v>0.66666666666666663</v>
      </c>
      <c r="K348" s="210"/>
      <c r="L348" s="210"/>
      <c r="M348" s="478">
        <f>(M345+M346+M347)/3</f>
        <v>113.33333333333333</v>
      </c>
      <c r="N348" s="521">
        <f t="shared" si="53"/>
        <v>1.1333333333333333</v>
      </c>
      <c r="O348" s="232"/>
      <c r="P348" s="49"/>
      <c r="Q348" s="49"/>
      <c r="R348" s="49"/>
      <c r="S348" s="49"/>
      <c r="T348" s="49"/>
      <c r="U348" s="49"/>
      <c r="V348" s="49"/>
      <c r="W348" s="49"/>
      <c r="X348" s="274"/>
      <c r="Y348" s="274"/>
      <c r="Z348" s="274"/>
      <c r="AA348" s="274"/>
      <c r="AB348" s="107"/>
      <c r="AC348" s="107"/>
      <c r="AD348" s="107"/>
      <c r="AE348" s="107"/>
      <c r="AF348" s="107"/>
      <c r="AG348" s="107"/>
      <c r="AH348" s="107"/>
      <c r="AI348" s="107"/>
      <c r="AJ348" s="107"/>
      <c r="AK348" s="107"/>
      <c r="AL348" s="107"/>
      <c r="AM348" s="107"/>
      <c r="AN348" s="107"/>
      <c r="AO348" s="107"/>
      <c r="AP348" s="107"/>
      <c r="AQ348" s="107"/>
      <c r="AR348" s="107"/>
      <c r="AS348" s="107"/>
      <c r="AT348" s="107"/>
      <c r="AU348" s="107"/>
      <c r="AV348" s="107"/>
      <c r="AW348" s="107"/>
      <c r="AX348" s="107"/>
      <c r="AY348" s="107"/>
      <c r="AZ348" s="107"/>
      <c r="BA348" s="107"/>
      <c r="BB348" s="107"/>
      <c r="BC348" s="107"/>
      <c r="BD348" s="107"/>
      <c r="BE348" s="107"/>
      <c r="BF348" s="107"/>
      <c r="BG348" s="107"/>
      <c r="BH348" s="107"/>
      <c r="BI348" s="107"/>
      <c r="BJ348" s="107"/>
      <c r="BK348" s="107"/>
      <c r="BL348" s="107"/>
      <c r="BM348" s="107"/>
      <c r="BN348" s="107"/>
      <c r="BO348" s="107"/>
      <c r="BP348" s="107"/>
      <c r="BQ348" s="107"/>
      <c r="BR348" s="107"/>
      <c r="BS348" s="107"/>
      <c r="BT348" s="107"/>
      <c r="BU348" s="107"/>
      <c r="BV348" s="107"/>
      <c r="BW348" s="107"/>
      <c r="BX348" s="107"/>
      <c r="BY348" s="107"/>
      <c r="BZ348" s="107"/>
      <c r="CA348" s="107"/>
      <c r="CB348" s="107"/>
      <c r="CC348" s="107"/>
      <c r="CD348" s="107"/>
      <c r="CE348" s="107"/>
      <c r="CF348" s="107"/>
      <c r="CG348" s="107"/>
      <c r="CH348" s="107"/>
      <c r="CI348" s="107"/>
      <c r="CJ348" s="107"/>
      <c r="CK348" s="107"/>
      <c r="CL348" s="107"/>
      <c r="CM348" s="107"/>
      <c r="CN348" s="107"/>
      <c r="CO348" s="107"/>
      <c r="CP348" s="107"/>
      <c r="CQ348" s="107"/>
      <c r="CR348" s="107"/>
      <c r="CS348" s="107"/>
      <c r="CT348" s="107"/>
      <c r="CU348" s="107"/>
      <c r="CV348" s="107"/>
      <c r="CW348" s="107"/>
      <c r="CX348" s="107"/>
      <c r="CY348" s="107"/>
      <c r="CZ348" s="107"/>
      <c r="DA348" s="107"/>
      <c r="DB348" s="107"/>
      <c r="DC348" s="107"/>
      <c r="DD348" s="107"/>
      <c r="DE348" s="107"/>
      <c r="DF348" s="107"/>
      <c r="DG348" s="107"/>
      <c r="DH348" s="107"/>
      <c r="DI348" s="107"/>
      <c r="DJ348" s="107"/>
      <c r="DK348" s="107"/>
      <c r="DL348" s="107"/>
      <c r="DM348" s="107"/>
      <c r="DN348" s="107"/>
      <c r="DO348" s="107"/>
      <c r="DP348" s="107"/>
      <c r="DQ348" s="107"/>
      <c r="DR348" s="107"/>
      <c r="DS348" s="107"/>
      <c r="DT348" s="107"/>
      <c r="DU348" s="107"/>
      <c r="DV348" s="107"/>
      <c r="DW348" s="107"/>
      <c r="DX348" s="107"/>
      <c r="DY348" s="107"/>
      <c r="DZ348" s="107"/>
      <c r="EA348" s="107"/>
      <c r="EB348" s="107"/>
      <c r="EC348" s="107"/>
      <c r="ED348" s="107"/>
      <c r="EE348" s="107"/>
      <c r="EF348" s="107"/>
      <c r="EG348" s="107"/>
      <c r="EH348" s="107"/>
      <c r="EI348" s="107"/>
      <c r="EJ348" s="107"/>
      <c r="EK348" s="107"/>
      <c r="EL348" s="107"/>
      <c r="EM348" s="107"/>
      <c r="EN348" s="107"/>
      <c r="EO348" s="186"/>
    </row>
    <row r="349" spans="1:145" s="459" customFormat="1" ht="48.75" customHeight="1">
      <c r="B349" s="680"/>
      <c r="C349" s="461" t="s">
        <v>387</v>
      </c>
      <c r="D349" s="462"/>
      <c r="E349" s="463">
        <f>E348+E338</f>
        <v>4821283</v>
      </c>
      <c r="F349" s="463">
        <f>F348+F338</f>
        <v>4594788.54</v>
      </c>
      <c r="G349" s="391">
        <f>(F349/E349)*100</f>
        <v>95.302195287022158</v>
      </c>
      <c r="H349" s="495">
        <f>G349/100</f>
        <v>0.95302195287022162</v>
      </c>
      <c r="I349" s="861" t="s">
        <v>363</v>
      </c>
      <c r="J349" s="862"/>
      <c r="K349" s="862"/>
      <c r="L349" s="862"/>
      <c r="M349" s="465">
        <v>1.1200000000000001</v>
      </c>
      <c r="N349" s="464">
        <v>0.55000000000000004</v>
      </c>
      <c r="O349" s="383"/>
      <c r="P349" s="304"/>
      <c r="Q349" s="304"/>
      <c r="R349" s="304"/>
      <c r="S349" s="304"/>
      <c r="T349" s="304"/>
      <c r="U349" s="304"/>
      <c r="V349" s="304"/>
      <c r="W349" s="304"/>
      <c r="X349" s="304"/>
      <c r="Y349" s="304"/>
      <c r="Z349" s="304"/>
      <c r="AA349" s="304"/>
      <c r="AB349" s="190"/>
      <c r="AC349" s="190"/>
      <c r="AD349" s="190"/>
      <c r="AE349" s="190"/>
      <c r="AF349" s="190"/>
      <c r="AG349" s="190"/>
      <c r="AH349" s="190"/>
      <c r="AI349" s="190"/>
      <c r="AJ349" s="190"/>
      <c r="AK349" s="190"/>
      <c r="AL349" s="190"/>
      <c r="AM349" s="190"/>
      <c r="AN349" s="190"/>
      <c r="AO349" s="190"/>
      <c r="AP349" s="190"/>
      <c r="AQ349" s="190"/>
      <c r="AR349" s="190"/>
      <c r="AS349" s="190"/>
      <c r="AT349" s="190"/>
      <c r="AU349" s="190"/>
      <c r="AV349" s="190"/>
      <c r="AW349" s="190"/>
      <c r="AX349" s="190"/>
      <c r="AY349" s="190"/>
      <c r="AZ349" s="190"/>
      <c r="BA349" s="190"/>
      <c r="BB349" s="190"/>
      <c r="BC349" s="190"/>
      <c r="BD349" s="190"/>
      <c r="BE349" s="190"/>
      <c r="BF349" s="190"/>
      <c r="BG349" s="190"/>
      <c r="BH349" s="190"/>
      <c r="BI349" s="190"/>
      <c r="BJ349" s="190"/>
      <c r="BK349" s="190"/>
      <c r="BL349" s="190"/>
      <c r="BM349" s="190"/>
      <c r="BN349" s="190"/>
      <c r="BO349" s="190"/>
      <c r="BP349" s="190"/>
      <c r="BQ349" s="190"/>
      <c r="BR349" s="190"/>
      <c r="BS349" s="190"/>
      <c r="BT349" s="190"/>
      <c r="BU349" s="190"/>
      <c r="BV349" s="190"/>
      <c r="BW349" s="190"/>
      <c r="BX349" s="190"/>
      <c r="BY349" s="190"/>
      <c r="BZ349" s="190"/>
      <c r="CA349" s="190"/>
      <c r="CB349" s="190"/>
      <c r="CC349" s="190"/>
      <c r="CD349" s="190"/>
      <c r="CE349" s="190"/>
      <c r="CF349" s="190"/>
      <c r="CG349" s="190"/>
      <c r="CH349" s="190"/>
      <c r="CI349" s="190"/>
      <c r="CJ349" s="190"/>
      <c r="CK349" s="190"/>
      <c r="CL349" s="190"/>
      <c r="CM349" s="190"/>
      <c r="CN349" s="190"/>
      <c r="CO349" s="190"/>
      <c r="CP349" s="190"/>
      <c r="CQ349" s="190"/>
      <c r="CR349" s="190"/>
      <c r="CS349" s="190"/>
      <c r="CT349" s="190"/>
      <c r="CU349" s="190"/>
      <c r="CV349" s="190"/>
      <c r="CW349" s="190"/>
      <c r="CX349" s="190"/>
      <c r="CY349" s="190"/>
      <c r="CZ349" s="190"/>
      <c r="DA349" s="190"/>
      <c r="DB349" s="190"/>
      <c r="DC349" s="190"/>
      <c r="DD349" s="190"/>
      <c r="DE349" s="190"/>
      <c r="DF349" s="190"/>
      <c r="DG349" s="190"/>
      <c r="DH349" s="190"/>
      <c r="DI349" s="190"/>
      <c r="DJ349" s="190"/>
      <c r="DK349" s="190"/>
      <c r="DL349" s="190"/>
      <c r="DM349" s="190"/>
      <c r="DN349" s="190"/>
      <c r="DO349" s="190"/>
      <c r="DP349" s="190"/>
      <c r="DQ349" s="190"/>
      <c r="DR349" s="190"/>
      <c r="DS349" s="190"/>
      <c r="DT349" s="190"/>
      <c r="DU349" s="190"/>
      <c r="DV349" s="190"/>
      <c r="DW349" s="190"/>
      <c r="DX349" s="190"/>
      <c r="DY349" s="190"/>
      <c r="DZ349" s="190"/>
      <c r="EA349" s="190"/>
      <c r="EB349" s="190"/>
      <c r="EC349" s="190"/>
      <c r="ED349" s="190"/>
      <c r="EE349" s="190"/>
      <c r="EF349" s="190"/>
      <c r="EG349" s="190"/>
      <c r="EH349" s="190"/>
      <c r="EI349" s="190"/>
      <c r="EJ349" s="190"/>
      <c r="EK349" s="190"/>
      <c r="EL349" s="190"/>
      <c r="EM349" s="190"/>
      <c r="EN349" s="190"/>
    </row>
    <row r="350" spans="1:145" s="56" customFormat="1" ht="27.75" customHeight="1">
      <c r="B350" s="109"/>
      <c r="C350" s="133" t="s">
        <v>353</v>
      </c>
      <c r="D350" s="114" t="s">
        <v>357</v>
      </c>
      <c r="E350" s="413">
        <v>0</v>
      </c>
      <c r="F350" s="413">
        <v>0</v>
      </c>
      <c r="G350" s="397"/>
      <c r="H350" s="433"/>
      <c r="I350" s="110"/>
      <c r="J350" s="110"/>
      <c r="K350" s="110"/>
      <c r="L350" s="110"/>
      <c r="M350" s="397"/>
      <c r="N350" s="397"/>
      <c r="O350" s="232"/>
      <c r="P350" s="49"/>
      <c r="Q350" s="49"/>
      <c r="R350" s="49"/>
      <c r="S350" s="49"/>
      <c r="T350" s="49"/>
      <c r="U350" s="49"/>
      <c r="V350" s="49"/>
      <c r="W350" s="49"/>
      <c r="X350" s="49"/>
      <c r="Y350" s="49"/>
      <c r="Z350" s="49"/>
      <c r="AA350" s="49"/>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61"/>
      <c r="AY350" s="61"/>
      <c r="AZ350" s="61"/>
      <c r="BA350" s="61"/>
      <c r="BB350" s="61"/>
      <c r="BC350" s="61"/>
      <c r="BD350" s="61"/>
      <c r="BE350" s="61"/>
      <c r="BF350" s="61"/>
      <c r="BG350" s="61"/>
      <c r="BH350" s="61"/>
      <c r="BI350" s="61"/>
      <c r="BJ350" s="61"/>
      <c r="BK350" s="61"/>
      <c r="BL350" s="61"/>
      <c r="BM350" s="61"/>
      <c r="BN350" s="61"/>
      <c r="BO350" s="61"/>
      <c r="BP350" s="61"/>
      <c r="BQ350" s="61"/>
      <c r="BR350" s="61"/>
      <c r="BS350" s="61"/>
      <c r="BT350" s="61"/>
      <c r="BU350" s="61"/>
      <c r="BV350" s="61"/>
      <c r="BW350" s="61"/>
      <c r="BX350" s="61"/>
      <c r="BY350" s="61"/>
      <c r="BZ350" s="61"/>
      <c r="CA350" s="61"/>
      <c r="CB350" s="61"/>
      <c r="CC350" s="61"/>
      <c r="CD350" s="61"/>
      <c r="CE350" s="61"/>
      <c r="CF350" s="61"/>
      <c r="CG350" s="61"/>
      <c r="CH350" s="61"/>
      <c r="CI350" s="61"/>
      <c r="CJ350" s="61"/>
      <c r="CK350" s="61"/>
      <c r="CL350" s="61"/>
      <c r="CM350" s="61"/>
      <c r="CN350" s="61"/>
      <c r="CO350" s="61"/>
      <c r="CP350" s="61"/>
      <c r="CQ350" s="61"/>
      <c r="CR350" s="61"/>
      <c r="CS350" s="61"/>
      <c r="CT350" s="61"/>
      <c r="CU350" s="61"/>
      <c r="CV350" s="61"/>
      <c r="CW350" s="61"/>
      <c r="CX350" s="61"/>
      <c r="CY350" s="61"/>
      <c r="CZ350" s="61"/>
      <c r="DA350" s="61"/>
      <c r="DB350" s="61"/>
      <c r="DC350" s="61"/>
      <c r="DD350" s="61"/>
      <c r="DE350" s="61"/>
      <c r="DF350" s="61"/>
      <c r="DG350" s="61"/>
      <c r="DH350" s="61"/>
      <c r="DI350" s="61"/>
      <c r="DJ350" s="61"/>
      <c r="DK350" s="61"/>
      <c r="DL350" s="61"/>
      <c r="DM350" s="61"/>
      <c r="DN350" s="61"/>
      <c r="DO350" s="61"/>
      <c r="DP350" s="61"/>
      <c r="DQ350" s="61"/>
      <c r="DR350" s="61"/>
      <c r="DS350" s="61"/>
      <c r="DT350" s="61"/>
      <c r="DU350" s="61"/>
      <c r="DV350" s="61"/>
      <c r="DW350" s="61"/>
      <c r="DX350" s="61"/>
      <c r="DY350" s="61"/>
      <c r="DZ350" s="61"/>
      <c r="EA350" s="61"/>
      <c r="EB350" s="61"/>
      <c r="EC350" s="61"/>
      <c r="ED350" s="61"/>
      <c r="EE350" s="61"/>
      <c r="EF350" s="61"/>
      <c r="EG350" s="61"/>
      <c r="EH350" s="61"/>
      <c r="EI350" s="61"/>
      <c r="EJ350" s="61"/>
      <c r="EK350" s="61"/>
      <c r="EL350" s="61"/>
      <c r="EM350" s="61"/>
      <c r="EN350" s="61"/>
    </row>
    <row r="351" spans="1:145" s="56" customFormat="1" ht="27.75" customHeight="1">
      <c r="B351" s="109"/>
      <c r="C351" s="133" t="s">
        <v>354</v>
      </c>
      <c r="D351" s="114" t="s">
        <v>564</v>
      </c>
      <c r="E351" s="413">
        <v>4672783</v>
      </c>
      <c r="F351" s="413">
        <v>4448788.54</v>
      </c>
      <c r="G351" s="397"/>
      <c r="H351" s="433"/>
      <c r="I351" s="110"/>
      <c r="J351" s="110"/>
      <c r="K351" s="110"/>
      <c r="L351" s="110"/>
      <c r="M351" s="397"/>
      <c r="N351" s="397"/>
      <c r="O351" s="232"/>
      <c r="P351" s="49"/>
      <c r="Q351" s="49"/>
      <c r="R351" s="49"/>
      <c r="S351" s="49"/>
      <c r="T351" s="49"/>
      <c r="U351" s="49"/>
      <c r="V351" s="49"/>
      <c r="W351" s="49"/>
      <c r="X351" s="49"/>
      <c r="Y351" s="49"/>
      <c r="Z351" s="49"/>
      <c r="AA351" s="49"/>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61"/>
      <c r="AY351" s="61"/>
      <c r="AZ351" s="61"/>
      <c r="BA351" s="61"/>
      <c r="BB351" s="61"/>
      <c r="BC351" s="61"/>
      <c r="BD351" s="61"/>
      <c r="BE351" s="61"/>
      <c r="BF351" s="61"/>
      <c r="BG351" s="61"/>
      <c r="BH351" s="61"/>
      <c r="BI351" s="61"/>
      <c r="BJ351" s="61"/>
      <c r="BK351" s="61"/>
      <c r="BL351" s="61"/>
      <c r="BM351" s="61"/>
      <c r="BN351" s="61"/>
      <c r="BO351" s="61"/>
      <c r="BP351" s="61"/>
      <c r="BQ351" s="61"/>
      <c r="BR351" s="61"/>
      <c r="BS351" s="61"/>
      <c r="BT351" s="61"/>
      <c r="BU351" s="61"/>
      <c r="BV351" s="61"/>
      <c r="BW351" s="61"/>
      <c r="BX351" s="61"/>
      <c r="BY351" s="61"/>
      <c r="BZ351" s="61"/>
      <c r="CA351" s="61"/>
      <c r="CB351" s="61"/>
      <c r="CC351" s="61"/>
      <c r="CD351" s="61"/>
      <c r="CE351" s="61"/>
      <c r="CF351" s="61"/>
      <c r="CG351" s="61"/>
      <c r="CH351" s="61"/>
      <c r="CI351" s="61"/>
      <c r="CJ351" s="61"/>
      <c r="CK351" s="61"/>
      <c r="CL351" s="61"/>
      <c r="CM351" s="61"/>
      <c r="CN351" s="61"/>
      <c r="CO351" s="61"/>
      <c r="CP351" s="61"/>
      <c r="CQ351" s="61"/>
      <c r="CR351" s="61"/>
      <c r="CS351" s="61"/>
      <c r="CT351" s="61"/>
      <c r="CU351" s="61"/>
      <c r="CV351" s="61"/>
      <c r="CW351" s="61"/>
      <c r="CX351" s="61"/>
      <c r="CY351" s="61"/>
      <c r="CZ351" s="61"/>
      <c r="DA351" s="61"/>
      <c r="DB351" s="61"/>
      <c r="DC351" s="61"/>
      <c r="DD351" s="61"/>
      <c r="DE351" s="61"/>
      <c r="DF351" s="61"/>
      <c r="DG351" s="61"/>
      <c r="DH351" s="61"/>
      <c r="DI351" s="61"/>
      <c r="DJ351" s="61"/>
      <c r="DK351" s="61"/>
      <c r="DL351" s="61"/>
      <c r="DM351" s="61"/>
      <c r="DN351" s="61"/>
      <c r="DO351" s="61"/>
      <c r="DP351" s="61"/>
      <c r="DQ351" s="61"/>
      <c r="DR351" s="61"/>
      <c r="DS351" s="61"/>
      <c r="DT351" s="61"/>
      <c r="DU351" s="61"/>
      <c r="DV351" s="61"/>
      <c r="DW351" s="61"/>
      <c r="DX351" s="61"/>
      <c r="DY351" s="61"/>
      <c r="DZ351" s="61"/>
      <c r="EA351" s="61"/>
      <c r="EB351" s="61"/>
      <c r="EC351" s="61"/>
      <c r="ED351" s="61"/>
      <c r="EE351" s="61"/>
      <c r="EF351" s="61"/>
      <c r="EG351" s="61"/>
      <c r="EH351" s="61"/>
      <c r="EI351" s="61"/>
      <c r="EJ351" s="61"/>
      <c r="EK351" s="61"/>
      <c r="EL351" s="61"/>
      <c r="EM351" s="61"/>
      <c r="EN351" s="61"/>
    </row>
    <row r="352" spans="1:145" s="56" customFormat="1" ht="27.75" customHeight="1">
      <c r="B352" s="109"/>
      <c r="C352" s="133" t="s">
        <v>355</v>
      </c>
      <c r="D352" s="114" t="s">
        <v>565</v>
      </c>
      <c r="E352" s="413">
        <v>148500</v>
      </c>
      <c r="F352" s="413">
        <v>146000</v>
      </c>
      <c r="G352" s="397"/>
      <c r="H352" s="433"/>
      <c r="I352" s="110"/>
      <c r="J352" s="110"/>
      <c r="K352" s="110"/>
      <c r="L352" s="110"/>
      <c r="M352" s="397"/>
      <c r="N352" s="397"/>
      <c r="O352" s="232"/>
      <c r="P352" s="49"/>
      <c r="Q352" s="49"/>
      <c r="R352" s="49"/>
      <c r="S352" s="49"/>
      <c r="T352" s="49"/>
      <c r="U352" s="49"/>
      <c r="V352" s="49"/>
      <c r="W352" s="49"/>
      <c r="X352" s="49"/>
      <c r="Y352" s="49"/>
      <c r="Z352" s="49"/>
      <c r="AA352" s="49"/>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61"/>
      <c r="AY352" s="61"/>
      <c r="AZ352" s="61"/>
      <c r="BA352" s="61"/>
      <c r="BB352" s="61"/>
      <c r="BC352" s="61"/>
      <c r="BD352" s="61"/>
      <c r="BE352" s="61"/>
      <c r="BF352" s="61"/>
      <c r="BG352" s="61"/>
      <c r="BH352" s="61"/>
      <c r="BI352" s="61"/>
      <c r="BJ352" s="61"/>
      <c r="BK352" s="61"/>
      <c r="BL352" s="61"/>
      <c r="BM352" s="61"/>
      <c r="BN352" s="61"/>
      <c r="BO352" s="61"/>
      <c r="BP352" s="61"/>
      <c r="BQ352" s="61"/>
      <c r="BR352" s="61"/>
      <c r="BS352" s="61"/>
      <c r="BT352" s="61"/>
      <c r="BU352" s="61"/>
      <c r="BV352" s="61"/>
      <c r="BW352" s="61"/>
      <c r="BX352" s="61"/>
      <c r="BY352" s="61"/>
      <c r="BZ352" s="61"/>
      <c r="CA352" s="61"/>
      <c r="CB352" s="61"/>
      <c r="CC352" s="61"/>
      <c r="CD352" s="61"/>
      <c r="CE352" s="61"/>
      <c r="CF352" s="61"/>
      <c r="CG352" s="61"/>
      <c r="CH352" s="61"/>
      <c r="CI352" s="61"/>
      <c r="CJ352" s="61"/>
      <c r="CK352" s="61"/>
      <c r="CL352" s="61"/>
      <c r="CM352" s="61"/>
      <c r="CN352" s="61"/>
      <c r="CO352" s="61"/>
      <c r="CP352" s="61"/>
      <c r="CQ352" s="61"/>
      <c r="CR352" s="61"/>
      <c r="CS352" s="61"/>
      <c r="CT352" s="61"/>
      <c r="CU352" s="61"/>
      <c r="CV352" s="61"/>
      <c r="CW352" s="61"/>
      <c r="CX352" s="61"/>
      <c r="CY352" s="61"/>
      <c r="CZ352" s="61"/>
      <c r="DA352" s="61"/>
      <c r="DB352" s="61"/>
      <c r="DC352" s="61"/>
      <c r="DD352" s="61"/>
      <c r="DE352" s="61"/>
      <c r="DF352" s="61"/>
      <c r="DG352" s="61"/>
      <c r="DH352" s="61"/>
      <c r="DI352" s="61"/>
      <c r="DJ352" s="61"/>
      <c r="DK352" s="61"/>
      <c r="DL352" s="61"/>
      <c r="DM352" s="61"/>
      <c r="DN352" s="61"/>
      <c r="DO352" s="61"/>
      <c r="DP352" s="61"/>
      <c r="DQ352" s="61"/>
      <c r="DR352" s="61"/>
      <c r="DS352" s="61"/>
      <c r="DT352" s="61"/>
      <c r="DU352" s="61"/>
      <c r="DV352" s="61"/>
      <c r="DW352" s="61"/>
      <c r="DX352" s="61"/>
      <c r="DY352" s="61"/>
      <c r="DZ352" s="61"/>
      <c r="EA352" s="61"/>
      <c r="EB352" s="61"/>
      <c r="EC352" s="61"/>
      <c r="ED352" s="61"/>
      <c r="EE352" s="61"/>
      <c r="EF352" s="61"/>
      <c r="EG352" s="61"/>
      <c r="EH352" s="61"/>
      <c r="EI352" s="61"/>
      <c r="EJ352" s="61"/>
      <c r="EK352" s="61"/>
      <c r="EL352" s="61"/>
      <c r="EM352" s="61"/>
      <c r="EN352" s="61"/>
    </row>
    <row r="353" spans="1:144" s="56" customFormat="1" ht="27.75" customHeight="1">
      <c r="B353" s="109"/>
      <c r="C353" s="133" t="s">
        <v>356</v>
      </c>
      <c r="D353" s="114" t="s">
        <v>359</v>
      </c>
      <c r="E353" s="413">
        <v>0</v>
      </c>
      <c r="F353" s="413">
        <v>0</v>
      </c>
      <c r="G353" s="397"/>
      <c r="H353" s="433"/>
      <c r="I353" s="110"/>
      <c r="J353" s="110"/>
      <c r="K353" s="110"/>
      <c r="L353" s="110"/>
      <c r="M353" s="397"/>
      <c r="N353" s="397"/>
      <c r="O353" s="232"/>
      <c r="P353" s="49"/>
      <c r="Q353" s="49"/>
      <c r="R353" s="49"/>
      <c r="S353" s="49"/>
      <c r="T353" s="49"/>
      <c r="U353" s="49"/>
      <c r="V353" s="49"/>
      <c r="W353" s="49"/>
      <c r="X353" s="49"/>
      <c r="Y353" s="49"/>
      <c r="Z353" s="49"/>
      <c r="AA353" s="49"/>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61"/>
      <c r="AY353" s="61"/>
      <c r="AZ353" s="61"/>
      <c r="BA353" s="61"/>
      <c r="BB353" s="61"/>
      <c r="BC353" s="61"/>
      <c r="BD353" s="61"/>
      <c r="BE353" s="61"/>
      <c r="BF353" s="61"/>
      <c r="BG353" s="61"/>
      <c r="BH353" s="61"/>
      <c r="BI353" s="61"/>
      <c r="BJ353" s="61"/>
      <c r="BK353" s="61"/>
      <c r="BL353" s="61"/>
      <c r="BM353" s="61"/>
      <c r="BN353" s="61"/>
      <c r="BO353" s="61"/>
      <c r="BP353" s="61"/>
      <c r="BQ353" s="61"/>
      <c r="BR353" s="61"/>
      <c r="BS353" s="61"/>
      <c r="BT353" s="61"/>
      <c r="BU353" s="61"/>
      <c r="BV353" s="61"/>
      <c r="BW353" s="61"/>
      <c r="BX353" s="61"/>
      <c r="BY353" s="61"/>
      <c r="BZ353" s="61"/>
      <c r="CA353" s="61"/>
      <c r="CB353" s="61"/>
      <c r="CC353" s="61"/>
      <c r="CD353" s="61"/>
      <c r="CE353" s="61"/>
      <c r="CF353" s="61"/>
      <c r="CG353" s="61"/>
      <c r="CH353" s="61"/>
      <c r="CI353" s="61"/>
      <c r="CJ353" s="61"/>
      <c r="CK353" s="61"/>
      <c r="CL353" s="61"/>
      <c r="CM353" s="61"/>
      <c r="CN353" s="61"/>
      <c r="CO353" s="61"/>
      <c r="CP353" s="61"/>
      <c r="CQ353" s="61"/>
      <c r="CR353" s="61"/>
      <c r="CS353" s="61"/>
      <c r="CT353" s="61"/>
      <c r="CU353" s="61"/>
      <c r="CV353" s="61"/>
      <c r="CW353" s="61"/>
      <c r="CX353" s="61"/>
      <c r="CY353" s="61"/>
      <c r="CZ353" s="61"/>
      <c r="DA353" s="61"/>
      <c r="DB353" s="61"/>
      <c r="DC353" s="61"/>
      <c r="DD353" s="61"/>
      <c r="DE353" s="61"/>
      <c r="DF353" s="61"/>
      <c r="DG353" s="61"/>
      <c r="DH353" s="61"/>
      <c r="DI353" s="61"/>
      <c r="DJ353" s="61"/>
      <c r="DK353" s="61"/>
      <c r="DL353" s="61"/>
      <c r="DM353" s="61"/>
      <c r="DN353" s="61"/>
      <c r="DO353" s="61"/>
      <c r="DP353" s="61"/>
      <c r="DQ353" s="61"/>
      <c r="DR353" s="61"/>
      <c r="DS353" s="61"/>
      <c r="DT353" s="61"/>
      <c r="DU353" s="61"/>
      <c r="DV353" s="61"/>
      <c r="DW353" s="61"/>
      <c r="DX353" s="61"/>
      <c r="DY353" s="61"/>
      <c r="DZ353" s="61"/>
      <c r="EA353" s="61"/>
      <c r="EB353" s="61"/>
      <c r="EC353" s="61"/>
      <c r="ED353" s="61"/>
      <c r="EE353" s="61"/>
      <c r="EF353" s="61"/>
      <c r="EG353" s="61"/>
      <c r="EH353" s="61"/>
      <c r="EI353" s="61"/>
      <c r="EJ353" s="61"/>
      <c r="EK353" s="61"/>
      <c r="EL353" s="61"/>
      <c r="EM353" s="61"/>
      <c r="EN353" s="61"/>
    </row>
    <row r="354" spans="1:144" s="56" customFormat="1" ht="50.25" customHeight="1">
      <c r="B354" s="109"/>
      <c r="C354" s="736" t="s">
        <v>721</v>
      </c>
      <c r="D354" s="867"/>
      <c r="E354" s="867"/>
      <c r="F354" s="867"/>
      <c r="G354" s="867"/>
      <c r="H354" s="867"/>
      <c r="I354" s="867"/>
      <c r="J354" s="867"/>
      <c r="K354" s="867"/>
      <c r="L354" s="867"/>
      <c r="M354" s="867"/>
      <c r="N354" s="868"/>
      <c r="O354" s="232"/>
      <c r="P354" s="298"/>
      <c r="Q354" s="298"/>
      <c r="R354" s="298"/>
      <c r="S354" s="298"/>
      <c r="T354" s="298"/>
      <c r="U354" s="298"/>
      <c r="V354" s="298"/>
      <c r="W354" s="298"/>
      <c r="X354" s="49"/>
      <c r="Y354" s="49"/>
      <c r="Z354" s="49"/>
      <c r="AA354" s="49"/>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61"/>
      <c r="AY354" s="61"/>
      <c r="AZ354" s="61"/>
      <c r="BA354" s="61"/>
      <c r="BB354" s="61"/>
      <c r="BC354" s="61"/>
      <c r="BD354" s="61"/>
      <c r="BE354" s="61"/>
      <c r="BF354" s="61"/>
      <c r="BG354" s="61"/>
      <c r="BH354" s="61"/>
      <c r="BI354" s="61"/>
      <c r="BJ354" s="61"/>
      <c r="BK354" s="61"/>
      <c r="BL354" s="61"/>
      <c r="BM354" s="61"/>
      <c r="BN354" s="61"/>
      <c r="BO354" s="61"/>
      <c r="BP354" s="61"/>
      <c r="BQ354" s="61"/>
      <c r="BR354" s="61"/>
      <c r="BS354" s="61"/>
      <c r="BT354" s="61"/>
      <c r="BU354" s="61"/>
      <c r="BV354" s="61"/>
      <c r="BW354" s="61"/>
      <c r="BX354" s="61"/>
      <c r="BY354" s="61"/>
      <c r="BZ354" s="61"/>
      <c r="CA354" s="61"/>
      <c r="CB354" s="61"/>
      <c r="CC354" s="61"/>
      <c r="CD354" s="61"/>
      <c r="CE354" s="61"/>
      <c r="CF354" s="61"/>
      <c r="CG354" s="61"/>
      <c r="CH354" s="61"/>
      <c r="CI354" s="61"/>
      <c r="CJ354" s="61"/>
      <c r="CK354" s="61"/>
      <c r="CL354" s="61"/>
      <c r="CM354" s="61"/>
      <c r="CN354" s="61"/>
      <c r="CO354" s="61"/>
      <c r="CP354" s="61"/>
      <c r="CQ354" s="61"/>
      <c r="CR354" s="61"/>
      <c r="CS354" s="61"/>
      <c r="CT354" s="61"/>
      <c r="CU354" s="61"/>
      <c r="CV354" s="61"/>
      <c r="CW354" s="61"/>
      <c r="CX354" s="61"/>
      <c r="CY354" s="61"/>
      <c r="CZ354" s="61"/>
      <c r="DA354" s="61"/>
      <c r="DB354" s="61"/>
      <c r="DC354" s="61"/>
      <c r="DD354" s="61"/>
      <c r="DE354" s="61"/>
      <c r="DF354" s="61"/>
      <c r="DG354" s="61"/>
      <c r="DH354" s="61"/>
      <c r="DI354" s="61"/>
      <c r="DJ354" s="61"/>
      <c r="DK354" s="61"/>
      <c r="DL354" s="61"/>
      <c r="DM354" s="61"/>
      <c r="DN354" s="61"/>
      <c r="DO354" s="61"/>
      <c r="DP354" s="61"/>
      <c r="DQ354" s="61"/>
      <c r="DR354" s="61"/>
      <c r="DS354" s="61"/>
      <c r="DT354" s="61"/>
      <c r="DU354" s="61"/>
      <c r="DV354" s="61"/>
      <c r="DW354" s="61"/>
      <c r="DX354" s="61"/>
      <c r="DY354" s="61"/>
      <c r="DZ354" s="61"/>
      <c r="EA354" s="61"/>
      <c r="EB354" s="61"/>
      <c r="EC354" s="61"/>
      <c r="ED354" s="61"/>
      <c r="EE354" s="61"/>
      <c r="EF354" s="61"/>
      <c r="EG354" s="61"/>
      <c r="EH354" s="61"/>
      <c r="EI354" s="61"/>
      <c r="EJ354" s="61"/>
      <c r="EK354" s="61"/>
      <c r="EL354" s="61"/>
      <c r="EM354" s="61"/>
      <c r="EN354" s="61"/>
    </row>
    <row r="355" spans="1:144" s="136" customFormat="1" ht="60" customHeight="1">
      <c r="A355" s="50"/>
      <c r="B355" s="97" t="s">
        <v>438</v>
      </c>
      <c r="C355" s="756" t="s">
        <v>364</v>
      </c>
      <c r="D355" s="757"/>
      <c r="E355" s="757"/>
      <c r="F355" s="757"/>
      <c r="G355" s="757"/>
      <c r="H355" s="757"/>
      <c r="I355" s="757"/>
      <c r="J355" s="757"/>
      <c r="K355" s="757"/>
      <c r="L355" s="757"/>
      <c r="M355" s="757"/>
      <c r="N355" s="758"/>
      <c r="O355" s="232"/>
      <c r="P355" s="298"/>
      <c r="Q355" s="298"/>
      <c r="R355" s="298"/>
      <c r="S355" s="298"/>
      <c r="T355" s="298"/>
      <c r="U355" s="298"/>
      <c r="V355" s="298"/>
      <c r="W355" s="298"/>
      <c r="X355" s="298"/>
      <c r="Y355" s="298"/>
      <c r="Z355" s="298"/>
      <c r="AA355" s="298"/>
      <c r="AB355" s="104"/>
      <c r="AC355" s="104"/>
      <c r="AD355" s="104"/>
      <c r="AE355" s="104"/>
      <c r="AF355" s="104"/>
      <c r="AG355" s="104"/>
      <c r="AH355" s="104"/>
      <c r="AI355" s="104"/>
      <c r="AJ355" s="104"/>
      <c r="AK355" s="104"/>
      <c r="AL355" s="104"/>
      <c r="AM355" s="104"/>
      <c r="AN355" s="104"/>
      <c r="AO355" s="104"/>
      <c r="AP355" s="104"/>
      <c r="AQ355" s="104"/>
      <c r="AR355" s="104"/>
      <c r="AS355" s="104"/>
      <c r="AT355" s="104"/>
      <c r="AU355" s="104"/>
      <c r="AV355" s="104"/>
      <c r="AW355" s="104"/>
      <c r="AX355" s="104"/>
      <c r="AY355" s="104"/>
      <c r="AZ355" s="104"/>
      <c r="BA355" s="104"/>
      <c r="BB355" s="104"/>
      <c r="BC355" s="104"/>
      <c r="BD355" s="104"/>
      <c r="BE355" s="104"/>
      <c r="BF355" s="104"/>
      <c r="BG355" s="104"/>
      <c r="BH355" s="104"/>
      <c r="BI355" s="104"/>
      <c r="BJ355" s="104"/>
      <c r="BK355" s="104"/>
      <c r="BL355" s="104"/>
      <c r="BM355" s="104"/>
      <c r="BN355" s="104"/>
      <c r="BO355" s="104"/>
      <c r="BP355" s="104"/>
      <c r="BQ355" s="104"/>
      <c r="BR355" s="104"/>
      <c r="BS355" s="104"/>
      <c r="BT355" s="104"/>
      <c r="BU355" s="104"/>
      <c r="BV355" s="104"/>
      <c r="BW355" s="104"/>
      <c r="BX355" s="104"/>
      <c r="BY355" s="104"/>
      <c r="BZ355" s="104"/>
      <c r="CA355" s="104"/>
      <c r="CB355" s="104"/>
      <c r="CC355" s="104"/>
      <c r="CD355" s="104"/>
      <c r="CE355" s="104"/>
      <c r="CF355" s="104"/>
      <c r="CG355" s="104"/>
      <c r="CH355" s="104"/>
      <c r="CI355" s="104"/>
      <c r="CJ355" s="104"/>
      <c r="CK355" s="104"/>
      <c r="CL355" s="104"/>
      <c r="CM355" s="104"/>
      <c r="CN355" s="104"/>
      <c r="CO355" s="104"/>
      <c r="CP355" s="104"/>
      <c r="CQ355" s="104"/>
      <c r="CR355" s="104"/>
      <c r="CS355" s="104"/>
      <c r="CT355" s="104"/>
      <c r="CU355" s="104"/>
      <c r="CV355" s="104"/>
      <c r="CW355" s="104"/>
      <c r="CX355" s="104"/>
      <c r="CY355" s="104"/>
      <c r="CZ355" s="104"/>
      <c r="DA355" s="104"/>
      <c r="DB355" s="104"/>
      <c r="DC355" s="104"/>
      <c r="DD355" s="104"/>
      <c r="DE355" s="104"/>
      <c r="DF355" s="104"/>
      <c r="DG355" s="104"/>
      <c r="DH355" s="104"/>
      <c r="DI355" s="104"/>
      <c r="DJ355" s="104"/>
      <c r="DK355" s="104"/>
      <c r="DL355" s="104"/>
      <c r="DM355" s="104"/>
      <c r="DN355" s="104"/>
      <c r="DO355" s="104"/>
      <c r="DP355" s="104"/>
      <c r="DQ355" s="104"/>
      <c r="DR355" s="104"/>
      <c r="DS355" s="104"/>
      <c r="DT355" s="104"/>
      <c r="DU355" s="104"/>
      <c r="DV355" s="104"/>
      <c r="DW355" s="104"/>
      <c r="DX355" s="104"/>
      <c r="DY355" s="104"/>
      <c r="DZ355" s="104"/>
      <c r="EA355" s="104"/>
      <c r="EB355" s="104"/>
      <c r="EC355" s="104"/>
      <c r="ED355" s="104"/>
      <c r="EE355" s="104"/>
      <c r="EF355" s="104"/>
      <c r="EG355" s="104"/>
      <c r="EH355" s="104"/>
      <c r="EI355" s="104"/>
      <c r="EJ355" s="104"/>
      <c r="EK355" s="104"/>
      <c r="EL355" s="104"/>
      <c r="EM355" s="104"/>
      <c r="EN355" s="104"/>
    </row>
    <row r="356" spans="1:144" ht="34.5" customHeight="1">
      <c r="B356" s="7"/>
      <c r="C356" s="753" t="s">
        <v>157</v>
      </c>
      <c r="D356" s="754"/>
      <c r="E356" s="754"/>
      <c r="F356" s="754"/>
      <c r="G356" s="754"/>
      <c r="H356" s="754"/>
      <c r="I356" s="754"/>
      <c r="J356" s="754"/>
      <c r="K356" s="754"/>
      <c r="L356" s="754"/>
      <c r="M356" s="754"/>
      <c r="N356" s="755"/>
    </row>
    <row r="357" spans="1:144" ht="22.5" customHeight="1">
      <c r="B357" s="7"/>
      <c r="C357" s="753" t="s">
        <v>156</v>
      </c>
      <c r="D357" s="754"/>
      <c r="E357" s="754"/>
      <c r="F357" s="754"/>
      <c r="G357" s="754"/>
      <c r="H357" s="754"/>
      <c r="I357" s="754"/>
      <c r="J357" s="754"/>
      <c r="K357" s="754"/>
      <c r="L357" s="754"/>
      <c r="M357" s="754"/>
      <c r="N357" s="755"/>
    </row>
    <row r="358" spans="1:144" ht="24" customHeight="1">
      <c r="B358" s="7"/>
      <c r="C358" s="753" t="s">
        <v>158</v>
      </c>
      <c r="D358" s="754"/>
      <c r="E358" s="754"/>
      <c r="F358" s="754"/>
      <c r="G358" s="754"/>
      <c r="H358" s="754"/>
      <c r="I358" s="754"/>
      <c r="J358" s="754"/>
      <c r="K358" s="754"/>
      <c r="L358" s="754"/>
      <c r="M358" s="754"/>
      <c r="N358" s="755"/>
    </row>
    <row r="359" spans="1:144" ht="23.25" customHeight="1">
      <c r="B359" s="7"/>
      <c r="C359" s="753" t="s">
        <v>159</v>
      </c>
      <c r="D359" s="754"/>
      <c r="E359" s="754"/>
      <c r="F359" s="754"/>
      <c r="G359" s="754"/>
      <c r="H359" s="754"/>
      <c r="I359" s="754"/>
      <c r="J359" s="754"/>
      <c r="K359" s="754"/>
      <c r="L359" s="754"/>
      <c r="M359" s="754"/>
      <c r="N359" s="755"/>
    </row>
    <row r="360" spans="1:144" ht="21" customHeight="1">
      <c r="B360" s="7"/>
      <c r="C360" s="753" t="s">
        <v>160</v>
      </c>
      <c r="D360" s="754"/>
      <c r="E360" s="754"/>
      <c r="F360" s="754"/>
      <c r="G360" s="754"/>
      <c r="H360" s="754"/>
      <c r="I360" s="754"/>
      <c r="J360" s="754"/>
      <c r="K360" s="754"/>
      <c r="L360" s="754"/>
      <c r="M360" s="754"/>
      <c r="N360" s="755"/>
    </row>
    <row r="361" spans="1:144" ht="24.75" customHeight="1">
      <c r="B361" s="7"/>
      <c r="C361" s="753" t="s">
        <v>164</v>
      </c>
      <c r="D361" s="754"/>
      <c r="E361" s="754"/>
      <c r="F361" s="754"/>
      <c r="G361" s="754"/>
      <c r="H361" s="754"/>
      <c r="I361" s="754"/>
      <c r="J361" s="754"/>
      <c r="K361" s="754"/>
      <c r="L361" s="754"/>
      <c r="M361" s="754"/>
      <c r="N361" s="755"/>
    </row>
    <row r="362" spans="1:144" ht="39.75" customHeight="1">
      <c r="B362" s="198" t="s">
        <v>439</v>
      </c>
      <c r="C362" s="774" t="s">
        <v>161</v>
      </c>
      <c r="D362" s="775"/>
      <c r="E362" s="775"/>
      <c r="F362" s="775"/>
      <c r="G362" s="775"/>
      <c r="H362" s="775"/>
      <c r="I362" s="775"/>
      <c r="J362" s="775"/>
      <c r="K362" s="775"/>
      <c r="L362" s="775"/>
      <c r="M362" s="775"/>
      <c r="N362" s="776"/>
    </row>
    <row r="363" spans="1:144" ht="34.5" customHeight="1">
      <c r="B363" s="7"/>
      <c r="C363" s="753" t="s">
        <v>162</v>
      </c>
      <c r="D363" s="754"/>
      <c r="E363" s="754"/>
      <c r="F363" s="754"/>
      <c r="G363" s="754"/>
      <c r="H363" s="754"/>
      <c r="I363" s="754"/>
      <c r="J363" s="754"/>
      <c r="K363" s="754"/>
      <c r="L363" s="754"/>
      <c r="M363" s="754"/>
      <c r="N363" s="755"/>
    </row>
    <row r="364" spans="1:144" ht="24" customHeight="1">
      <c r="B364" s="7"/>
      <c r="C364" s="753" t="s">
        <v>163</v>
      </c>
      <c r="D364" s="754"/>
      <c r="E364" s="754"/>
      <c r="F364" s="754"/>
      <c r="G364" s="754"/>
      <c r="H364" s="754"/>
      <c r="I364" s="754"/>
      <c r="J364" s="754"/>
      <c r="K364" s="754"/>
      <c r="L364" s="754"/>
      <c r="M364" s="754"/>
      <c r="N364" s="755"/>
    </row>
    <row r="365" spans="1:144" ht="24" customHeight="1">
      <c r="B365" s="7"/>
      <c r="C365" s="753" t="s">
        <v>165</v>
      </c>
      <c r="D365" s="754"/>
      <c r="E365" s="754"/>
      <c r="F365" s="754"/>
      <c r="G365" s="754"/>
      <c r="H365" s="754"/>
      <c r="I365" s="754"/>
      <c r="J365" s="754"/>
      <c r="K365" s="754"/>
      <c r="L365" s="754"/>
      <c r="M365" s="754"/>
      <c r="N365" s="755"/>
    </row>
    <row r="366" spans="1:144" ht="124.5" customHeight="1">
      <c r="B366" s="7" t="s">
        <v>440</v>
      </c>
      <c r="C366" s="285" t="s">
        <v>533</v>
      </c>
      <c r="D366" s="8"/>
      <c r="E366" s="601">
        <v>8975000</v>
      </c>
      <c r="F366" s="601">
        <v>8975000</v>
      </c>
      <c r="G366" s="166">
        <f t="shared" ref="G366:G369" si="54">(F366/E366)*100</f>
        <v>100</v>
      </c>
      <c r="H366" s="428">
        <f t="shared" ref="H366:H369" si="55">G366/100</f>
        <v>1</v>
      </c>
      <c r="I366" s="39" t="s">
        <v>627</v>
      </c>
      <c r="J366" s="166" t="s">
        <v>628</v>
      </c>
      <c r="K366" s="670">
        <v>0</v>
      </c>
      <c r="L366" s="670">
        <v>0</v>
      </c>
      <c r="M366" s="166">
        <v>0</v>
      </c>
      <c r="N366" s="202">
        <v>0</v>
      </c>
    </row>
    <row r="367" spans="1:144" ht="117" customHeight="1">
      <c r="B367" s="7" t="s">
        <v>441</v>
      </c>
      <c r="C367" s="285" t="s">
        <v>534</v>
      </c>
      <c r="D367" s="8"/>
      <c r="E367" s="601">
        <v>14699775.65</v>
      </c>
      <c r="F367" s="601">
        <v>14699775.640000001</v>
      </c>
      <c r="G367" s="166">
        <f t="shared" si="54"/>
        <v>99.999999931971757</v>
      </c>
      <c r="H367" s="428">
        <f t="shared" si="55"/>
        <v>0.99999999931971761</v>
      </c>
      <c r="I367" s="39" t="s">
        <v>629</v>
      </c>
      <c r="J367" s="166" t="s">
        <v>10</v>
      </c>
      <c r="K367" s="670">
        <v>0</v>
      </c>
      <c r="L367" s="670">
        <v>0</v>
      </c>
      <c r="M367" s="166">
        <v>0</v>
      </c>
      <c r="N367" s="202">
        <v>1</v>
      </c>
    </row>
    <row r="368" spans="1:144" ht="126.75" customHeight="1">
      <c r="B368" s="7" t="s">
        <v>475</v>
      </c>
      <c r="C368" s="39" t="s">
        <v>535</v>
      </c>
      <c r="D368" s="169"/>
      <c r="E368" s="245">
        <v>1085000</v>
      </c>
      <c r="F368" s="245">
        <v>1085000</v>
      </c>
      <c r="G368" s="166">
        <f t="shared" si="54"/>
        <v>100</v>
      </c>
      <c r="H368" s="428">
        <f t="shared" si="55"/>
        <v>1</v>
      </c>
      <c r="I368" s="39" t="s">
        <v>630</v>
      </c>
      <c r="J368" s="166" t="s">
        <v>14</v>
      </c>
      <c r="K368" s="670">
        <v>1</v>
      </c>
      <c r="L368" s="670">
        <v>1</v>
      </c>
      <c r="M368" s="166">
        <v>100</v>
      </c>
      <c r="N368" s="202">
        <v>1</v>
      </c>
      <c r="P368" s="274"/>
      <c r="Q368" s="274"/>
      <c r="R368" s="274"/>
      <c r="S368" s="274"/>
      <c r="T368" s="274"/>
      <c r="U368" s="274"/>
      <c r="V368" s="274"/>
      <c r="W368" s="274"/>
    </row>
    <row r="369" spans="1:145" s="12" customFormat="1" ht="107.25" customHeight="1">
      <c r="A369" s="98"/>
      <c r="B369" s="7" t="s">
        <v>537</v>
      </c>
      <c r="C369" s="285" t="s">
        <v>536</v>
      </c>
      <c r="D369" s="8"/>
      <c r="E369" s="242">
        <v>185000</v>
      </c>
      <c r="F369" s="242">
        <v>185000</v>
      </c>
      <c r="G369" s="166">
        <f t="shared" si="54"/>
        <v>100</v>
      </c>
      <c r="H369" s="315">
        <f t="shared" si="55"/>
        <v>1</v>
      </c>
      <c r="I369" s="285" t="s">
        <v>631</v>
      </c>
      <c r="J369" s="10" t="s">
        <v>10</v>
      </c>
      <c r="K369" s="207">
        <v>5</v>
      </c>
      <c r="L369" s="207">
        <v>5</v>
      </c>
      <c r="M369" s="11">
        <v>100</v>
      </c>
      <c r="N369" s="481">
        <v>1</v>
      </c>
      <c r="O369" s="232"/>
      <c r="P369" s="274"/>
      <c r="Q369" s="274"/>
      <c r="R369" s="274"/>
      <c r="S369" s="274"/>
      <c r="T369" s="274"/>
      <c r="U369" s="274"/>
      <c r="V369" s="274"/>
      <c r="W369" s="274"/>
      <c r="X369" s="274"/>
      <c r="Y369" s="274"/>
      <c r="Z369" s="274"/>
      <c r="AA369" s="274"/>
      <c r="AB369" s="107"/>
      <c r="AC369" s="107"/>
      <c r="AD369" s="107"/>
      <c r="AE369" s="107"/>
      <c r="AF369" s="107"/>
      <c r="AG369" s="107"/>
      <c r="AH369" s="107"/>
      <c r="AI369" s="107"/>
      <c r="AJ369" s="107"/>
      <c r="AK369" s="107"/>
      <c r="AL369" s="107"/>
      <c r="AM369" s="107"/>
      <c r="AN369" s="107"/>
      <c r="AO369" s="107"/>
      <c r="AP369" s="107"/>
      <c r="AQ369" s="107"/>
      <c r="AR369" s="107"/>
      <c r="AS369" s="107"/>
      <c r="AT369" s="107"/>
      <c r="AU369" s="107"/>
      <c r="AV369" s="107"/>
      <c r="AW369" s="107"/>
      <c r="AX369" s="107"/>
      <c r="AY369" s="107"/>
      <c r="AZ369" s="107"/>
      <c r="BA369" s="107"/>
      <c r="BB369" s="107"/>
      <c r="BC369" s="107"/>
      <c r="BD369" s="107"/>
      <c r="BE369" s="107"/>
      <c r="BF369" s="107"/>
      <c r="BG369" s="107"/>
      <c r="BH369" s="107"/>
      <c r="BI369" s="107"/>
      <c r="BJ369" s="107"/>
      <c r="BK369" s="107"/>
      <c r="BL369" s="107"/>
      <c r="BM369" s="107"/>
      <c r="BN369" s="107"/>
      <c r="BO369" s="107"/>
      <c r="BP369" s="107"/>
      <c r="BQ369" s="107"/>
      <c r="BR369" s="107"/>
      <c r="BS369" s="107"/>
      <c r="BT369" s="107"/>
      <c r="BU369" s="107"/>
      <c r="BV369" s="107"/>
      <c r="BW369" s="107"/>
      <c r="BX369" s="107"/>
      <c r="BY369" s="107"/>
      <c r="BZ369" s="107"/>
      <c r="CA369" s="107"/>
      <c r="CB369" s="107"/>
      <c r="CC369" s="107"/>
      <c r="CD369" s="107"/>
      <c r="CE369" s="107"/>
      <c r="CF369" s="107"/>
      <c r="CG369" s="107"/>
      <c r="CH369" s="107"/>
      <c r="CI369" s="107"/>
      <c r="CJ369" s="107"/>
      <c r="CK369" s="107"/>
      <c r="CL369" s="107"/>
      <c r="CM369" s="107"/>
      <c r="CN369" s="107"/>
      <c r="CO369" s="107"/>
      <c r="CP369" s="107"/>
      <c r="CQ369" s="107"/>
      <c r="CR369" s="107"/>
      <c r="CS369" s="107"/>
      <c r="CT369" s="107"/>
      <c r="CU369" s="107"/>
      <c r="CV369" s="107"/>
      <c r="CW369" s="107"/>
      <c r="CX369" s="107"/>
      <c r="CY369" s="107"/>
      <c r="CZ369" s="107"/>
      <c r="DA369" s="107"/>
      <c r="DB369" s="107"/>
      <c r="DC369" s="107"/>
      <c r="DD369" s="107"/>
      <c r="DE369" s="107"/>
      <c r="DF369" s="107"/>
      <c r="DG369" s="107"/>
      <c r="DH369" s="107"/>
      <c r="DI369" s="107"/>
      <c r="DJ369" s="107"/>
      <c r="DK369" s="107"/>
      <c r="DL369" s="107"/>
      <c r="DM369" s="107"/>
      <c r="DN369" s="107"/>
      <c r="DO369" s="107"/>
      <c r="DP369" s="107"/>
      <c r="DQ369" s="107"/>
      <c r="DR369" s="107"/>
      <c r="DS369" s="107"/>
      <c r="DT369" s="107"/>
      <c r="DU369" s="107"/>
      <c r="DV369" s="107"/>
      <c r="DW369" s="107"/>
      <c r="DX369" s="107"/>
      <c r="DY369" s="107"/>
      <c r="DZ369" s="107"/>
      <c r="EA369" s="107"/>
      <c r="EB369" s="107"/>
      <c r="EC369" s="107"/>
      <c r="ED369" s="107"/>
      <c r="EE369" s="107"/>
      <c r="EF369" s="107"/>
      <c r="EG369" s="107"/>
      <c r="EH369" s="107"/>
      <c r="EI369" s="107"/>
      <c r="EJ369" s="107"/>
      <c r="EK369" s="107"/>
      <c r="EL369" s="107"/>
      <c r="EM369" s="107"/>
      <c r="EN369" s="107"/>
    </row>
    <row r="370" spans="1:145" s="20" customFormat="1" ht="21" customHeight="1">
      <c r="A370" s="56"/>
      <c r="B370" s="18"/>
      <c r="C370" s="14" t="s">
        <v>13</v>
      </c>
      <c r="D370" s="317"/>
      <c r="E370" s="250">
        <f>SUM(E366:E369)</f>
        <v>24944775.649999999</v>
      </c>
      <c r="F370" s="250">
        <f>SUM(F366:F369)</f>
        <v>24944775.640000001</v>
      </c>
      <c r="G370" s="375">
        <f>F370/E370*100</f>
        <v>99.999999959911463</v>
      </c>
      <c r="H370" s="351">
        <f>G370/100</f>
        <v>0.99999999959911468</v>
      </c>
      <c r="I370" s="14"/>
      <c r="J370" s="19"/>
      <c r="K370" s="208"/>
      <c r="L370" s="208"/>
      <c r="M370" s="22">
        <f>SUM(M366:M369)/2</f>
        <v>100</v>
      </c>
      <c r="N370" s="200">
        <v>1</v>
      </c>
      <c r="O370" s="232"/>
      <c r="P370" s="298"/>
      <c r="Q370" s="298"/>
      <c r="R370" s="298"/>
      <c r="S370" s="298"/>
      <c r="T370" s="298"/>
      <c r="U370" s="298"/>
      <c r="V370" s="298"/>
      <c r="W370" s="298"/>
      <c r="X370" s="49"/>
      <c r="Y370" s="49"/>
      <c r="Z370" s="49"/>
      <c r="AA370" s="49"/>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61"/>
      <c r="AY370" s="61"/>
      <c r="AZ370" s="61"/>
      <c r="BA370" s="61"/>
      <c r="BB370" s="61"/>
      <c r="BC370" s="61"/>
      <c r="BD370" s="61"/>
      <c r="BE370" s="61"/>
      <c r="BF370" s="61"/>
      <c r="BG370" s="61"/>
      <c r="BH370" s="61"/>
      <c r="BI370" s="61"/>
      <c r="BJ370" s="61"/>
      <c r="BK370" s="61"/>
      <c r="BL370" s="61"/>
      <c r="BM370" s="61"/>
      <c r="BN370" s="61"/>
      <c r="BO370" s="61"/>
      <c r="BP370" s="61"/>
      <c r="BQ370" s="61"/>
      <c r="BR370" s="61"/>
      <c r="BS370" s="61"/>
      <c r="BT370" s="61"/>
      <c r="BU370" s="61"/>
      <c r="BV370" s="61"/>
      <c r="BW370" s="61"/>
      <c r="BX370" s="61"/>
      <c r="BY370" s="61"/>
      <c r="BZ370" s="61"/>
      <c r="CA370" s="61"/>
      <c r="CB370" s="61"/>
      <c r="CC370" s="61"/>
      <c r="CD370" s="61"/>
      <c r="CE370" s="61"/>
      <c r="CF370" s="61"/>
      <c r="CG370" s="61"/>
      <c r="CH370" s="61"/>
      <c r="CI370" s="61"/>
      <c r="CJ370" s="61"/>
      <c r="CK370" s="61"/>
      <c r="CL370" s="61"/>
      <c r="CM370" s="61"/>
      <c r="CN370" s="61"/>
      <c r="CO370" s="61"/>
      <c r="CP370" s="61"/>
      <c r="CQ370" s="61"/>
      <c r="CR370" s="61"/>
      <c r="CS370" s="61"/>
      <c r="CT370" s="61"/>
      <c r="CU370" s="61"/>
      <c r="CV370" s="61"/>
      <c r="CW370" s="61"/>
      <c r="CX370" s="61"/>
      <c r="CY370" s="61"/>
      <c r="CZ370" s="61"/>
      <c r="DA370" s="61"/>
      <c r="DB370" s="61"/>
      <c r="DC370" s="61"/>
      <c r="DD370" s="61"/>
      <c r="DE370" s="61"/>
      <c r="DF370" s="61"/>
      <c r="DG370" s="61"/>
      <c r="DH370" s="61"/>
      <c r="DI370" s="61"/>
      <c r="DJ370" s="61"/>
      <c r="DK370" s="61"/>
      <c r="DL370" s="61"/>
      <c r="DM370" s="61"/>
      <c r="DN370" s="61"/>
      <c r="DO370" s="61"/>
      <c r="DP370" s="61"/>
      <c r="DQ370" s="61"/>
      <c r="DR370" s="61"/>
      <c r="DS370" s="61"/>
      <c r="DT370" s="61"/>
      <c r="DU370" s="61"/>
      <c r="DV370" s="61"/>
      <c r="DW370" s="61"/>
      <c r="DX370" s="61"/>
      <c r="DY370" s="61"/>
      <c r="DZ370" s="61"/>
      <c r="EA370" s="61"/>
      <c r="EB370" s="61"/>
      <c r="EC370" s="61"/>
      <c r="ED370" s="61"/>
      <c r="EE370" s="61"/>
      <c r="EF370" s="61"/>
      <c r="EG370" s="61"/>
      <c r="EH370" s="61"/>
      <c r="EI370" s="61"/>
      <c r="EJ370" s="61"/>
      <c r="EK370" s="61"/>
      <c r="EL370" s="61"/>
      <c r="EM370" s="61"/>
      <c r="EN370" s="61"/>
    </row>
    <row r="371" spans="1:145" ht="33" customHeight="1">
      <c r="B371" s="198" t="s">
        <v>442</v>
      </c>
      <c r="C371" s="774" t="s">
        <v>166</v>
      </c>
      <c r="D371" s="775"/>
      <c r="E371" s="775"/>
      <c r="F371" s="775"/>
      <c r="G371" s="775"/>
      <c r="H371" s="775"/>
      <c r="I371" s="775"/>
      <c r="J371" s="775"/>
      <c r="K371" s="775"/>
      <c r="L371" s="775"/>
      <c r="M371" s="775"/>
      <c r="N371" s="776"/>
    </row>
    <row r="372" spans="1:145" ht="38.25" customHeight="1">
      <c r="B372" s="7"/>
      <c r="C372" s="753" t="s">
        <v>167</v>
      </c>
      <c r="D372" s="754"/>
      <c r="E372" s="754"/>
      <c r="F372" s="754"/>
      <c r="G372" s="754"/>
      <c r="H372" s="754"/>
      <c r="I372" s="754"/>
      <c r="J372" s="754"/>
      <c r="K372" s="754"/>
      <c r="L372" s="754"/>
      <c r="M372" s="754"/>
      <c r="N372" s="755"/>
    </row>
    <row r="373" spans="1:145" ht="25.5" customHeight="1">
      <c r="B373" s="7"/>
      <c r="C373" s="753" t="s">
        <v>168</v>
      </c>
      <c r="D373" s="754"/>
      <c r="E373" s="754"/>
      <c r="F373" s="754"/>
      <c r="G373" s="754"/>
      <c r="H373" s="754"/>
      <c r="I373" s="754"/>
      <c r="J373" s="754"/>
      <c r="K373" s="754"/>
      <c r="L373" s="754"/>
      <c r="M373" s="754"/>
      <c r="N373" s="755"/>
    </row>
    <row r="374" spans="1:145" ht="25.5" customHeight="1">
      <c r="B374" s="7"/>
      <c r="C374" s="753" t="s">
        <v>169</v>
      </c>
      <c r="D374" s="754"/>
      <c r="E374" s="754"/>
      <c r="F374" s="754"/>
      <c r="G374" s="754"/>
      <c r="H374" s="754"/>
      <c r="I374" s="754"/>
      <c r="J374" s="754"/>
      <c r="K374" s="754"/>
      <c r="L374" s="754"/>
      <c r="M374" s="754"/>
      <c r="N374" s="755"/>
    </row>
    <row r="375" spans="1:145" ht="37.5" customHeight="1">
      <c r="B375" s="7"/>
      <c r="C375" s="753" t="s">
        <v>170</v>
      </c>
      <c r="D375" s="754"/>
      <c r="E375" s="754"/>
      <c r="F375" s="754"/>
      <c r="G375" s="754"/>
      <c r="H375" s="754"/>
      <c r="I375" s="810"/>
      <c r="J375" s="810"/>
      <c r="K375" s="810"/>
      <c r="L375" s="810"/>
      <c r="M375" s="810"/>
      <c r="N375" s="811"/>
      <c r="P375" s="274"/>
      <c r="Q375" s="274"/>
      <c r="R375" s="274"/>
      <c r="S375" s="274"/>
      <c r="T375" s="274"/>
      <c r="U375" s="274"/>
      <c r="V375" s="274"/>
      <c r="W375" s="274"/>
    </row>
    <row r="376" spans="1:145" s="12" customFormat="1" ht="58.5" customHeight="1">
      <c r="A376" s="98"/>
      <c r="B376" s="8" t="s">
        <v>443</v>
      </c>
      <c r="C376" s="285" t="s">
        <v>436</v>
      </c>
      <c r="D376" s="8"/>
      <c r="E376" s="537">
        <v>0</v>
      </c>
      <c r="F376" s="537">
        <v>0</v>
      </c>
      <c r="G376" s="284">
        <v>0</v>
      </c>
      <c r="H376" s="343">
        <v>0</v>
      </c>
      <c r="I376" s="286" t="s">
        <v>223</v>
      </c>
      <c r="J376" s="10" t="s">
        <v>14</v>
      </c>
      <c r="K376" s="287">
        <v>0</v>
      </c>
      <c r="L376" s="207">
        <v>0</v>
      </c>
      <c r="M376" s="11">
        <v>0</v>
      </c>
      <c r="N376" s="312">
        <v>0</v>
      </c>
      <c r="O376" s="232"/>
      <c r="P376" s="274"/>
      <c r="Q376" s="274"/>
      <c r="R376" s="274"/>
      <c r="S376" s="274"/>
      <c r="T376" s="274"/>
      <c r="U376" s="274"/>
      <c r="V376" s="274"/>
      <c r="W376" s="274"/>
      <c r="X376" s="274"/>
      <c r="Y376" s="274"/>
      <c r="Z376" s="274"/>
      <c r="AA376" s="274"/>
      <c r="AB376" s="107"/>
      <c r="AC376" s="107"/>
      <c r="AD376" s="107"/>
      <c r="AE376" s="107"/>
      <c r="AF376" s="107"/>
      <c r="AG376" s="107"/>
      <c r="AH376" s="107"/>
      <c r="AI376" s="107"/>
      <c r="AJ376" s="107"/>
      <c r="AK376" s="107"/>
      <c r="AL376" s="107"/>
      <c r="AM376" s="107"/>
      <c r="AN376" s="107"/>
      <c r="AO376" s="107"/>
      <c r="AP376" s="107"/>
      <c r="AQ376" s="107"/>
      <c r="AR376" s="107"/>
      <c r="AS376" s="107"/>
      <c r="AT376" s="107"/>
      <c r="AU376" s="107"/>
      <c r="AV376" s="107"/>
      <c r="AW376" s="107"/>
      <c r="AX376" s="107"/>
      <c r="AY376" s="107"/>
      <c r="AZ376" s="107"/>
      <c r="BA376" s="107"/>
      <c r="BB376" s="107"/>
      <c r="BC376" s="107"/>
      <c r="BD376" s="107"/>
      <c r="BE376" s="107"/>
      <c r="BF376" s="107"/>
      <c r="BG376" s="107"/>
      <c r="BH376" s="107"/>
      <c r="BI376" s="107"/>
      <c r="BJ376" s="107"/>
      <c r="BK376" s="107"/>
      <c r="BL376" s="107"/>
      <c r="BM376" s="107"/>
      <c r="BN376" s="107"/>
      <c r="BO376" s="107"/>
      <c r="BP376" s="107"/>
      <c r="BQ376" s="107"/>
      <c r="BR376" s="107"/>
      <c r="BS376" s="107"/>
      <c r="BT376" s="107"/>
      <c r="BU376" s="107"/>
      <c r="BV376" s="107"/>
      <c r="BW376" s="107"/>
      <c r="BX376" s="107"/>
      <c r="BY376" s="107"/>
      <c r="BZ376" s="107"/>
      <c r="CA376" s="107"/>
      <c r="CB376" s="107"/>
      <c r="CC376" s="107"/>
      <c r="CD376" s="107"/>
      <c r="CE376" s="107"/>
      <c r="CF376" s="107"/>
      <c r="CG376" s="107"/>
      <c r="CH376" s="107"/>
      <c r="CI376" s="107"/>
      <c r="CJ376" s="107"/>
      <c r="CK376" s="107"/>
      <c r="CL376" s="107"/>
      <c r="CM376" s="107"/>
      <c r="CN376" s="107"/>
      <c r="CO376" s="107"/>
      <c r="CP376" s="107"/>
      <c r="CQ376" s="107"/>
      <c r="CR376" s="107"/>
      <c r="CS376" s="107"/>
      <c r="CT376" s="107"/>
      <c r="CU376" s="107"/>
      <c r="CV376" s="107"/>
      <c r="CW376" s="107"/>
      <c r="CX376" s="107"/>
      <c r="CY376" s="107"/>
      <c r="CZ376" s="107"/>
      <c r="DA376" s="107"/>
      <c r="DB376" s="107"/>
      <c r="DC376" s="107"/>
      <c r="DD376" s="107"/>
      <c r="DE376" s="107"/>
      <c r="DF376" s="107"/>
      <c r="DG376" s="107"/>
      <c r="DH376" s="107"/>
      <c r="DI376" s="107"/>
      <c r="DJ376" s="107"/>
      <c r="DK376" s="107"/>
      <c r="DL376" s="107"/>
      <c r="DM376" s="107"/>
      <c r="DN376" s="107"/>
      <c r="DO376" s="107"/>
      <c r="DP376" s="107"/>
      <c r="DQ376" s="107"/>
      <c r="DR376" s="107"/>
      <c r="DS376" s="107"/>
      <c r="DT376" s="107"/>
      <c r="DU376" s="107"/>
      <c r="DV376" s="107"/>
      <c r="DW376" s="107"/>
      <c r="DX376" s="107"/>
      <c r="DY376" s="107"/>
      <c r="DZ376" s="107"/>
      <c r="EA376" s="107"/>
      <c r="EB376" s="107"/>
      <c r="EC376" s="107"/>
      <c r="ED376" s="107"/>
      <c r="EE376" s="107"/>
      <c r="EF376" s="107"/>
      <c r="EG376" s="107"/>
      <c r="EH376" s="107"/>
      <c r="EI376" s="107"/>
      <c r="EJ376" s="107"/>
      <c r="EK376" s="107"/>
      <c r="EL376" s="107"/>
      <c r="EM376" s="107"/>
      <c r="EN376" s="107"/>
    </row>
    <row r="377" spans="1:145" s="12" customFormat="1" ht="45.75" customHeight="1">
      <c r="A377" s="98"/>
      <c r="B377" s="8"/>
      <c r="C377" s="271"/>
      <c r="D377" s="8"/>
      <c r="E377" s="242"/>
      <c r="F377" s="242"/>
      <c r="G377" s="517"/>
      <c r="H377" s="343"/>
      <c r="I377" s="286" t="s">
        <v>224</v>
      </c>
      <c r="J377" s="10" t="s">
        <v>14</v>
      </c>
      <c r="K377" s="287">
        <v>0</v>
      </c>
      <c r="L377" s="207">
        <v>0</v>
      </c>
      <c r="M377" s="11">
        <v>0</v>
      </c>
      <c r="N377" s="312">
        <v>0</v>
      </c>
      <c r="O377" s="232"/>
      <c r="P377" s="274"/>
      <c r="Q377" s="274"/>
      <c r="R377" s="274"/>
      <c r="S377" s="274"/>
      <c r="T377" s="274"/>
      <c r="U377" s="274"/>
      <c r="V377" s="274"/>
      <c r="W377" s="274"/>
      <c r="X377" s="274"/>
      <c r="Y377" s="274"/>
      <c r="Z377" s="274"/>
      <c r="AA377" s="274"/>
      <c r="AB377" s="107"/>
      <c r="AC377" s="107"/>
      <c r="AD377" s="107"/>
      <c r="AE377" s="107"/>
      <c r="AF377" s="107"/>
      <c r="AG377" s="107"/>
      <c r="AH377" s="107"/>
      <c r="AI377" s="107"/>
      <c r="AJ377" s="107"/>
      <c r="AK377" s="107"/>
      <c r="AL377" s="107"/>
      <c r="AM377" s="107"/>
      <c r="AN377" s="107"/>
      <c r="AO377" s="107"/>
      <c r="AP377" s="107"/>
      <c r="AQ377" s="107"/>
      <c r="AR377" s="107"/>
      <c r="AS377" s="107"/>
      <c r="AT377" s="107"/>
      <c r="AU377" s="107"/>
      <c r="AV377" s="107"/>
      <c r="AW377" s="107"/>
      <c r="AX377" s="107"/>
      <c r="AY377" s="107"/>
      <c r="AZ377" s="107"/>
      <c r="BA377" s="107"/>
      <c r="BB377" s="107"/>
      <c r="BC377" s="107"/>
      <c r="BD377" s="107"/>
      <c r="BE377" s="107"/>
      <c r="BF377" s="107"/>
      <c r="BG377" s="107"/>
      <c r="BH377" s="107"/>
      <c r="BI377" s="107"/>
      <c r="BJ377" s="107"/>
      <c r="BK377" s="107"/>
      <c r="BL377" s="107"/>
      <c r="BM377" s="107"/>
      <c r="BN377" s="107"/>
      <c r="BO377" s="107"/>
      <c r="BP377" s="107"/>
      <c r="BQ377" s="107"/>
      <c r="BR377" s="107"/>
      <c r="BS377" s="107"/>
      <c r="BT377" s="107"/>
      <c r="BU377" s="107"/>
      <c r="BV377" s="107"/>
      <c r="BW377" s="107"/>
      <c r="BX377" s="107"/>
      <c r="BY377" s="107"/>
      <c r="BZ377" s="107"/>
      <c r="CA377" s="107"/>
      <c r="CB377" s="107"/>
      <c r="CC377" s="107"/>
      <c r="CD377" s="107"/>
      <c r="CE377" s="107"/>
      <c r="CF377" s="107"/>
      <c r="CG377" s="107"/>
      <c r="CH377" s="107"/>
      <c r="CI377" s="107"/>
      <c r="CJ377" s="107"/>
      <c r="CK377" s="107"/>
      <c r="CL377" s="107"/>
      <c r="CM377" s="107"/>
      <c r="CN377" s="107"/>
      <c r="CO377" s="107"/>
      <c r="CP377" s="107"/>
      <c r="CQ377" s="107"/>
      <c r="CR377" s="107"/>
      <c r="CS377" s="107"/>
      <c r="CT377" s="107"/>
      <c r="CU377" s="107"/>
      <c r="CV377" s="107"/>
      <c r="CW377" s="107"/>
      <c r="CX377" s="107"/>
      <c r="CY377" s="107"/>
      <c r="CZ377" s="107"/>
      <c r="DA377" s="107"/>
      <c r="DB377" s="107"/>
      <c r="DC377" s="107"/>
      <c r="DD377" s="107"/>
      <c r="DE377" s="107"/>
      <c r="DF377" s="107"/>
      <c r="DG377" s="107"/>
      <c r="DH377" s="107"/>
      <c r="DI377" s="107"/>
      <c r="DJ377" s="107"/>
      <c r="DK377" s="107"/>
      <c r="DL377" s="107"/>
      <c r="DM377" s="107"/>
      <c r="DN377" s="107"/>
      <c r="DO377" s="107"/>
      <c r="DP377" s="107"/>
      <c r="DQ377" s="107"/>
      <c r="DR377" s="107"/>
      <c r="DS377" s="107"/>
      <c r="DT377" s="107"/>
      <c r="DU377" s="107"/>
      <c r="DV377" s="107"/>
      <c r="DW377" s="107"/>
      <c r="DX377" s="107"/>
      <c r="DY377" s="107"/>
      <c r="DZ377" s="107"/>
      <c r="EA377" s="107"/>
      <c r="EB377" s="107"/>
      <c r="EC377" s="107"/>
      <c r="ED377" s="107"/>
      <c r="EE377" s="107"/>
      <c r="EF377" s="107"/>
      <c r="EG377" s="107"/>
      <c r="EH377" s="107"/>
      <c r="EI377" s="107"/>
      <c r="EJ377" s="107"/>
      <c r="EK377" s="107"/>
      <c r="EL377" s="107"/>
      <c r="EM377" s="107"/>
      <c r="EN377" s="107"/>
    </row>
    <row r="378" spans="1:145" s="142" customFormat="1" ht="25.5" customHeight="1">
      <c r="A378" s="691"/>
      <c r="B378" s="696"/>
      <c r="C378" s="59" t="s">
        <v>15</v>
      </c>
      <c r="D378" s="73"/>
      <c r="E378" s="422">
        <f>E376</f>
        <v>0</v>
      </c>
      <c r="F378" s="422">
        <f>F376</f>
        <v>0</v>
      </c>
      <c r="G378" s="422">
        <f t="shared" ref="G378:H378" si="56">G376</f>
        <v>0</v>
      </c>
      <c r="H378" s="422">
        <f t="shared" si="56"/>
        <v>0</v>
      </c>
      <c r="I378" s="143"/>
      <c r="J378" s="64"/>
      <c r="K378" s="225"/>
      <c r="L378" s="221"/>
      <c r="M378" s="53">
        <v>0</v>
      </c>
      <c r="N378" s="200">
        <v>0</v>
      </c>
      <c r="O378" s="237"/>
      <c r="P378" s="274"/>
      <c r="Q378" s="274"/>
      <c r="R378" s="274"/>
      <c r="S378" s="274"/>
      <c r="T378" s="274"/>
      <c r="U378" s="274"/>
      <c r="V378" s="274"/>
      <c r="W378" s="274"/>
      <c r="X378" s="145"/>
      <c r="Y378" s="145"/>
      <c r="Z378" s="145"/>
      <c r="AA378" s="145"/>
      <c r="AB378" s="187"/>
      <c r="AC378" s="187"/>
      <c r="AD378" s="187"/>
      <c r="AE378" s="187"/>
      <c r="AF378" s="187"/>
      <c r="AG378" s="187"/>
      <c r="AH378" s="187"/>
      <c r="AI378" s="187"/>
      <c r="AJ378" s="187"/>
      <c r="AK378" s="187"/>
      <c r="AL378" s="187"/>
      <c r="AM378" s="187"/>
      <c r="AN378" s="187"/>
      <c r="AO378" s="187"/>
      <c r="AP378" s="187"/>
      <c r="AQ378" s="187"/>
      <c r="AR378" s="187"/>
      <c r="AS378" s="187"/>
      <c r="AT378" s="187"/>
      <c r="AU378" s="187"/>
      <c r="AV378" s="187"/>
      <c r="AW378" s="187"/>
      <c r="AX378" s="187"/>
      <c r="AY378" s="187"/>
      <c r="AZ378" s="187"/>
      <c r="BA378" s="187"/>
      <c r="BB378" s="187"/>
      <c r="BC378" s="187"/>
      <c r="BD378" s="187"/>
      <c r="BE378" s="187"/>
      <c r="BF378" s="187"/>
      <c r="BG378" s="187"/>
      <c r="BH378" s="187"/>
      <c r="BI378" s="187"/>
      <c r="BJ378" s="187"/>
      <c r="BK378" s="187"/>
      <c r="BL378" s="187"/>
      <c r="BM378" s="187"/>
      <c r="BN378" s="187"/>
      <c r="BO378" s="187"/>
      <c r="BP378" s="187"/>
      <c r="BQ378" s="187"/>
      <c r="BR378" s="187"/>
      <c r="BS378" s="187"/>
      <c r="BT378" s="187"/>
      <c r="BU378" s="187"/>
      <c r="BV378" s="187"/>
      <c r="BW378" s="187"/>
      <c r="BX378" s="187"/>
      <c r="BY378" s="187"/>
      <c r="BZ378" s="187"/>
      <c r="CA378" s="187"/>
      <c r="CB378" s="187"/>
      <c r="CC378" s="187"/>
      <c r="CD378" s="187"/>
      <c r="CE378" s="187"/>
      <c r="CF378" s="187"/>
      <c r="CG378" s="187"/>
      <c r="CH378" s="187"/>
      <c r="CI378" s="187"/>
      <c r="CJ378" s="187"/>
      <c r="CK378" s="187"/>
      <c r="CL378" s="187"/>
      <c r="CM378" s="187"/>
      <c r="CN378" s="187"/>
      <c r="CO378" s="187"/>
      <c r="CP378" s="187"/>
      <c r="CQ378" s="187"/>
      <c r="CR378" s="187"/>
      <c r="CS378" s="187"/>
      <c r="CT378" s="187"/>
      <c r="CU378" s="187"/>
      <c r="CV378" s="187"/>
      <c r="CW378" s="187"/>
      <c r="CX378" s="187"/>
      <c r="CY378" s="187"/>
      <c r="CZ378" s="187"/>
      <c r="DA378" s="187"/>
      <c r="DB378" s="187"/>
      <c r="DC378" s="187"/>
      <c r="DD378" s="187"/>
      <c r="DE378" s="187"/>
      <c r="DF378" s="187"/>
      <c r="DG378" s="187"/>
      <c r="DH378" s="187"/>
      <c r="DI378" s="187"/>
      <c r="DJ378" s="187"/>
      <c r="DK378" s="187"/>
      <c r="DL378" s="187"/>
      <c r="DM378" s="187"/>
      <c r="DN378" s="187"/>
      <c r="DO378" s="187"/>
      <c r="DP378" s="187"/>
      <c r="DQ378" s="187"/>
      <c r="DR378" s="187"/>
      <c r="DS378" s="187"/>
      <c r="DT378" s="187"/>
      <c r="DU378" s="187"/>
      <c r="DV378" s="187"/>
      <c r="DW378" s="187"/>
      <c r="DX378" s="187"/>
      <c r="DY378" s="187"/>
      <c r="DZ378" s="187"/>
      <c r="EA378" s="187"/>
      <c r="EB378" s="187"/>
      <c r="EC378" s="187"/>
      <c r="ED378" s="187"/>
      <c r="EE378" s="187"/>
      <c r="EF378" s="187"/>
      <c r="EG378" s="187"/>
      <c r="EH378" s="187"/>
      <c r="EI378" s="187"/>
      <c r="EJ378" s="187"/>
      <c r="EK378" s="187"/>
      <c r="EL378" s="187"/>
      <c r="EM378" s="187"/>
      <c r="EN378" s="187"/>
      <c r="EO378" s="185"/>
    </row>
    <row r="379" spans="1:145" s="273" customFormat="1" ht="43.5" customHeight="1">
      <c r="A379" s="98"/>
      <c r="B379" s="279" t="s">
        <v>444</v>
      </c>
      <c r="C379" s="812" t="s">
        <v>176</v>
      </c>
      <c r="D379" s="813"/>
      <c r="E379" s="813"/>
      <c r="F379" s="813"/>
      <c r="G379" s="813"/>
      <c r="H379" s="813"/>
      <c r="I379" s="813"/>
      <c r="J379" s="813"/>
      <c r="K379" s="813"/>
      <c r="L379" s="813"/>
      <c r="M379" s="813"/>
      <c r="N379" s="814"/>
      <c r="O379" s="232"/>
      <c r="P379" s="274"/>
      <c r="Q379" s="274"/>
      <c r="R379" s="274"/>
      <c r="S379" s="274"/>
      <c r="T379" s="274"/>
      <c r="U379" s="274"/>
      <c r="V379" s="274"/>
      <c r="W379" s="274"/>
      <c r="X379" s="274"/>
      <c r="Y379" s="274"/>
      <c r="Z379" s="274"/>
      <c r="AA379" s="274"/>
      <c r="AB379" s="107"/>
      <c r="AC379" s="107"/>
      <c r="AD379" s="107"/>
      <c r="AE379" s="107"/>
      <c r="AF379" s="107"/>
      <c r="AG379" s="107"/>
      <c r="AH379" s="107"/>
      <c r="AI379" s="107"/>
      <c r="AJ379" s="107"/>
      <c r="AK379" s="107"/>
      <c r="AL379" s="107"/>
      <c r="AM379" s="107"/>
      <c r="AN379" s="107"/>
      <c r="AO379" s="107"/>
      <c r="AP379" s="107"/>
      <c r="AQ379" s="107"/>
      <c r="AR379" s="107"/>
      <c r="AS379" s="107"/>
      <c r="AT379" s="107"/>
      <c r="AU379" s="107"/>
      <c r="AV379" s="107"/>
      <c r="AW379" s="107"/>
      <c r="AX379" s="107"/>
      <c r="AY379" s="107"/>
      <c r="AZ379" s="107"/>
      <c r="BA379" s="107"/>
      <c r="BB379" s="107"/>
      <c r="BC379" s="107"/>
      <c r="BD379" s="107"/>
      <c r="BE379" s="107"/>
      <c r="BF379" s="107"/>
      <c r="BG379" s="107"/>
      <c r="BH379" s="107"/>
      <c r="BI379" s="107"/>
      <c r="BJ379" s="107"/>
      <c r="BK379" s="107"/>
      <c r="BL379" s="107"/>
      <c r="BM379" s="107"/>
      <c r="BN379" s="107"/>
      <c r="BO379" s="107"/>
      <c r="BP379" s="107"/>
      <c r="BQ379" s="107"/>
      <c r="BR379" s="107"/>
      <c r="BS379" s="107"/>
      <c r="BT379" s="107"/>
      <c r="BU379" s="107"/>
      <c r="BV379" s="107"/>
      <c r="BW379" s="107"/>
      <c r="BX379" s="107"/>
      <c r="BY379" s="107"/>
      <c r="BZ379" s="107"/>
      <c r="CA379" s="107"/>
      <c r="CB379" s="107"/>
      <c r="CC379" s="107"/>
      <c r="CD379" s="107"/>
      <c r="CE379" s="107"/>
      <c r="CF379" s="107"/>
      <c r="CG379" s="107"/>
      <c r="CH379" s="107"/>
      <c r="CI379" s="107"/>
      <c r="CJ379" s="107"/>
      <c r="CK379" s="107"/>
      <c r="CL379" s="107"/>
      <c r="CM379" s="107"/>
      <c r="CN379" s="107"/>
      <c r="CO379" s="107"/>
      <c r="CP379" s="107"/>
      <c r="CQ379" s="107"/>
      <c r="CR379" s="107"/>
      <c r="CS379" s="107"/>
      <c r="CT379" s="107"/>
      <c r="CU379" s="107"/>
      <c r="CV379" s="107"/>
      <c r="CW379" s="107"/>
      <c r="CX379" s="107"/>
      <c r="CY379" s="107"/>
      <c r="CZ379" s="107"/>
      <c r="DA379" s="107"/>
      <c r="DB379" s="107"/>
      <c r="DC379" s="107"/>
      <c r="DD379" s="107"/>
      <c r="DE379" s="107"/>
      <c r="DF379" s="107"/>
      <c r="DG379" s="107"/>
      <c r="DH379" s="107"/>
      <c r="DI379" s="107"/>
      <c r="DJ379" s="107"/>
      <c r="DK379" s="107"/>
      <c r="DL379" s="107"/>
      <c r="DM379" s="107"/>
      <c r="DN379" s="107"/>
      <c r="DO379" s="107"/>
      <c r="DP379" s="107"/>
      <c r="DQ379" s="107"/>
      <c r="DR379" s="107"/>
      <c r="DS379" s="107"/>
      <c r="DT379" s="107"/>
      <c r="DU379" s="107"/>
      <c r="DV379" s="107"/>
      <c r="DW379" s="107"/>
      <c r="DX379" s="107"/>
      <c r="DY379" s="107"/>
      <c r="DZ379" s="107"/>
      <c r="EA379" s="107"/>
      <c r="EB379" s="107"/>
      <c r="EC379" s="107"/>
      <c r="ED379" s="107"/>
      <c r="EE379" s="107"/>
      <c r="EF379" s="107"/>
      <c r="EG379" s="107"/>
      <c r="EH379" s="107"/>
      <c r="EI379" s="107"/>
      <c r="EJ379" s="107"/>
      <c r="EK379" s="107"/>
      <c r="EL379" s="107"/>
      <c r="EM379" s="107"/>
      <c r="EN379" s="107"/>
    </row>
    <row r="380" spans="1:145" s="98" customFormat="1" ht="43.5" customHeight="1">
      <c r="B380" s="31"/>
      <c r="C380" s="815" t="s">
        <v>317</v>
      </c>
      <c r="D380" s="816"/>
      <c r="E380" s="816"/>
      <c r="F380" s="816"/>
      <c r="G380" s="816"/>
      <c r="H380" s="816"/>
      <c r="I380" s="816"/>
      <c r="J380" s="816"/>
      <c r="K380" s="816"/>
      <c r="L380" s="816"/>
      <c r="M380" s="816"/>
      <c r="N380" s="817"/>
      <c r="O380" s="232"/>
      <c r="P380" s="298"/>
      <c r="Q380" s="298"/>
      <c r="R380" s="298"/>
      <c r="S380" s="298"/>
      <c r="T380" s="298"/>
      <c r="U380" s="298"/>
      <c r="V380" s="298"/>
      <c r="W380" s="298"/>
      <c r="X380" s="274"/>
      <c r="Y380" s="274"/>
      <c r="Z380" s="274"/>
      <c r="AA380" s="274"/>
      <c r="AB380" s="107"/>
      <c r="AC380" s="107"/>
      <c r="AD380" s="107"/>
      <c r="AE380" s="107"/>
      <c r="AF380" s="107"/>
      <c r="AG380" s="107"/>
      <c r="AH380" s="107"/>
      <c r="AI380" s="107"/>
      <c r="AJ380" s="107"/>
      <c r="AK380" s="107"/>
      <c r="AL380" s="107"/>
      <c r="AM380" s="107"/>
      <c r="AN380" s="107"/>
      <c r="AO380" s="107"/>
      <c r="AP380" s="107"/>
      <c r="AQ380" s="107"/>
      <c r="AR380" s="107"/>
      <c r="AS380" s="107"/>
      <c r="AT380" s="107"/>
      <c r="AU380" s="107"/>
      <c r="AV380" s="107"/>
      <c r="AW380" s="107"/>
      <c r="AX380" s="107"/>
      <c r="AY380" s="107"/>
      <c r="AZ380" s="107"/>
      <c r="BA380" s="107"/>
      <c r="BB380" s="107"/>
      <c r="BC380" s="107"/>
      <c r="BD380" s="107"/>
      <c r="BE380" s="107"/>
      <c r="BF380" s="107"/>
      <c r="BG380" s="107"/>
      <c r="BH380" s="107"/>
      <c r="BI380" s="107"/>
      <c r="BJ380" s="107"/>
      <c r="BK380" s="107"/>
      <c r="BL380" s="107"/>
      <c r="BM380" s="107"/>
      <c r="BN380" s="107"/>
      <c r="BO380" s="107"/>
      <c r="BP380" s="107"/>
      <c r="BQ380" s="107"/>
      <c r="BR380" s="107"/>
      <c r="BS380" s="107"/>
      <c r="BT380" s="107"/>
      <c r="BU380" s="107"/>
      <c r="BV380" s="107"/>
      <c r="BW380" s="107"/>
      <c r="BX380" s="107"/>
      <c r="BY380" s="107"/>
      <c r="BZ380" s="107"/>
      <c r="CA380" s="107"/>
      <c r="CB380" s="107"/>
      <c r="CC380" s="107"/>
      <c r="CD380" s="107"/>
      <c r="CE380" s="107"/>
      <c r="CF380" s="107"/>
      <c r="CG380" s="107"/>
      <c r="CH380" s="107"/>
      <c r="CI380" s="107"/>
      <c r="CJ380" s="107"/>
      <c r="CK380" s="107"/>
      <c r="CL380" s="107"/>
      <c r="CM380" s="107"/>
      <c r="CN380" s="107"/>
      <c r="CO380" s="107"/>
      <c r="CP380" s="107"/>
      <c r="CQ380" s="107"/>
      <c r="CR380" s="107"/>
      <c r="CS380" s="107"/>
      <c r="CT380" s="107"/>
      <c r="CU380" s="107"/>
      <c r="CV380" s="107"/>
      <c r="CW380" s="107"/>
      <c r="CX380" s="107"/>
      <c r="CY380" s="107"/>
      <c r="CZ380" s="107"/>
      <c r="DA380" s="107"/>
      <c r="DB380" s="107"/>
      <c r="DC380" s="107"/>
      <c r="DD380" s="107"/>
      <c r="DE380" s="107"/>
      <c r="DF380" s="107"/>
      <c r="DG380" s="107"/>
      <c r="DH380" s="107"/>
      <c r="DI380" s="107"/>
      <c r="DJ380" s="107"/>
      <c r="DK380" s="107"/>
      <c r="DL380" s="107"/>
      <c r="DM380" s="107"/>
      <c r="DN380" s="107"/>
      <c r="DO380" s="107"/>
      <c r="DP380" s="107"/>
      <c r="DQ380" s="107"/>
      <c r="DR380" s="107"/>
      <c r="DS380" s="107"/>
      <c r="DT380" s="107"/>
      <c r="DU380" s="107"/>
      <c r="DV380" s="107"/>
      <c r="DW380" s="107"/>
      <c r="DX380" s="107"/>
      <c r="DY380" s="107"/>
      <c r="DZ380" s="107"/>
      <c r="EA380" s="107"/>
      <c r="EB380" s="107"/>
      <c r="EC380" s="107"/>
      <c r="ED380" s="107"/>
      <c r="EE380" s="107"/>
      <c r="EF380" s="107"/>
      <c r="EG380" s="107"/>
      <c r="EH380" s="107"/>
      <c r="EI380" s="107"/>
      <c r="EJ380" s="107"/>
      <c r="EK380" s="107"/>
      <c r="EL380" s="107"/>
      <c r="EM380" s="107"/>
      <c r="EN380" s="107"/>
    </row>
    <row r="381" spans="1:145" ht="18.75" customHeight="1">
      <c r="B381" s="7"/>
      <c r="C381" s="753" t="s">
        <v>318</v>
      </c>
      <c r="D381" s="754"/>
      <c r="E381" s="754"/>
      <c r="F381" s="754"/>
      <c r="G381" s="754"/>
      <c r="H381" s="754"/>
      <c r="I381" s="754"/>
      <c r="J381" s="754"/>
      <c r="K381" s="754"/>
      <c r="L381" s="754"/>
      <c r="M381" s="754"/>
      <c r="N381" s="755"/>
    </row>
    <row r="382" spans="1:145" ht="18.75" customHeight="1">
      <c r="B382" s="7"/>
      <c r="C382" s="753" t="s">
        <v>319</v>
      </c>
      <c r="D382" s="754"/>
      <c r="E382" s="754"/>
      <c r="F382" s="754"/>
      <c r="G382" s="754"/>
      <c r="H382" s="754"/>
      <c r="I382" s="754"/>
      <c r="J382" s="754"/>
      <c r="K382" s="754"/>
      <c r="L382" s="754"/>
      <c r="M382" s="754"/>
      <c r="N382" s="755"/>
    </row>
    <row r="383" spans="1:145" ht="18.75" customHeight="1">
      <c r="B383" s="7"/>
      <c r="C383" s="753" t="s">
        <v>320</v>
      </c>
      <c r="D383" s="754"/>
      <c r="E383" s="754"/>
      <c r="F383" s="754"/>
      <c r="G383" s="754"/>
      <c r="H383" s="754"/>
      <c r="I383" s="754"/>
      <c r="J383" s="754"/>
      <c r="K383" s="754"/>
      <c r="L383" s="754"/>
      <c r="M383" s="754"/>
      <c r="N383" s="755"/>
    </row>
    <row r="384" spans="1:145" ht="18.75" customHeight="1">
      <c r="B384" s="7"/>
      <c r="C384" s="753" t="s">
        <v>321</v>
      </c>
      <c r="D384" s="754"/>
      <c r="E384" s="754"/>
      <c r="F384" s="754"/>
      <c r="G384" s="754"/>
      <c r="H384" s="754"/>
      <c r="I384" s="754"/>
      <c r="J384" s="754"/>
      <c r="K384" s="754"/>
      <c r="L384" s="754"/>
      <c r="M384" s="754"/>
      <c r="N384" s="755"/>
    </row>
    <row r="385" spans="1:145" s="12" customFormat="1" ht="121.5" customHeight="1">
      <c r="A385" s="98"/>
      <c r="B385" s="8" t="s">
        <v>445</v>
      </c>
      <c r="C385" s="285" t="s">
        <v>538</v>
      </c>
      <c r="D385" s="8"/>
      <c r="E385" s="537">
        <v>1613634.31</v>
      </c>
      <c r="F385" s="537">
        <v>1613634.31</v>
      </c>
      <c r="G385" s="284">
        <f>F385/E385*100</f>
        <v>100</v>
      </c>
      <c r="H385" s="315">
        <v>1</v>
      </c>
      <c r="I385" s="522" t="s">
        <v>632</v>
      </c>
      <c r="J385" s="518" t="s">
        <v>384</v>
      </c>
      <c r="K385" s="518">
        <v>1</v>
      </c>
      <c r="L385" s="518">
        <v>1</v>
      </c>
      <c r="M385" s="11">
        <f t="shared" ref="M385" si="57">L385/K385*100</f>
        <v>100</v>
      </c>
      <c r="N385" s="312">
        <f>M385/100</f>
        <v>1</v>
      </c>
      <c r="O385" s="232"/>
      <c r="P385" s="274"/>
      <c r="Q385" s="274"/>
      <c r="R385" s="274"/>
      <c r="S385" s="274"/>
      <c r="T385" s="274"/>
      <c r="U385" s="274"/>
      <c r="V385" s="274"/>
      <c r="W385" s="274"/>
      <c r="X385" s="274"/>
      <c r="Y385" s="274"/>
      <c r="Z385" s="274"/>
      <c r="AA385" s="274"/>
      <c r="AB385" s="107"/>
      <c r="AC385" s="107"/>
      <c r="AD385" s="107"/>
      <c r="AE385" s="107"/>
      <c r="AF385" s="107"/>
      <c r="AG385" s="107"/>
      <c r="AH385" s="107"/>
      <c r="AI385" s="107"/>
      <c r="AJ385" s="107"/>
      <c r="AK385" s="107"/>
      <c r="AL385" s="107"/>
      <c r="AM385" s="107"/>
      <c r="AN385" s="107"/>
      <c r="AO385" s="107"/>
      <c r="AP385" s="107"/>
      <c r="AQ385" s="107"/>
      <c r="AR385" s="107"/>
      <c r="AS385" s="107"/>
      <c r="AT385" s="107"/>
      <c r="AU385" s="107"/>
      <c r="AV385" s="107"/>
      <c r="AW385" s="107"/>
      <c r="AX385" s="107"/>
      <c r="AY385" s="107"/>
      <c r="AZ385" s="107"/>
      <c r="BA385" s="107"/>
      <c r="BB385" s="107"/>
      <c r="BC385" s="107"/>
      <c r="BD385" s="107"/>
      <c r="BE385" s="107"/>
      <c r="BF385" s="107"/>
      <c r="BG385" s="107"/>
      <c r="BH385" s="107"/>
      <c r="BI385" s="107"/>
      <c r="BJ385" s="107"/>
      <c r="BK385" s="107"/>
      <c r="BL385" s="107"/>
      <c r="BM385" s="107"/>
      <c r="BN385" s="107"/>
      <c r="BO385" s="107"/>
      <c r="BP385" s="107"/>
      <c r="BQ385" s="107"/>
      <c r="BR385" s="107"/>
      <c r="BS385" s="107"/>
      <c r="BT385" s="107"/>
      <c r="BU385" s="107"/>
      <c r="BV385" s="107"/>
      <c r="BW385" s="107"/>
      <c r="BX385" s="107"/>
      <c r="BY385" s="107"/>
      <c r="BZ385" s="107"/>
      <c r="CA385" s="107"/>
      <c r="CB385" s="107"/>
      <c r="CC385" s="107"/>
      <c r="CD385" s="107"/>
      <c r="CE385" s="107"/>
      <c r="CF385" s="107"/>
      <c r="CG385" s="107"/>
      <c r="CH385" s="107"/>
      <c r="CI385" s="107"/>
      <c r="CJ385" s="107"/>
      <c r="CK385" s="107"/>
      <c r="CL385" s="107"/>
      <c r="CM385" s="107"/>
      <c r="CN385" s="107"/>
      <c r="CO385" s="107"/>
      <c r="CP385" s="107"/>
      <c r="CQ385" s="107"/>
      <c r="CR385" s="107"/>
      <c r="CS385" s="107"/>
      <c r="CT385" s="107"/>
      <c r="CU385" s="107"/>
      <c r="CV385" s="107"/>
      <c r="CW385" s="107"/>
      <c r="CX385" s="107"/>
      <c r="CY385" s="107"/>
      <c r="CZ385" s="107"/>
      <c r="DA385" s="107"/>
      <c r="DB385" s="107"/>
      <c r="DC385" s="107"/>
      <c r="DD385" s="107"/>
      <c r="DE385" s="107"/>
      <c r="DF385" s="107"/>
      <c r="DG385" s="107"/>
      <c r="DH385" s="107"/>
      <c r="DI385" s="107"/>
      <c r="DJ385" s="107"/>
      <c r="DK385" s="107"/>
      <c r="DL385" s="107"/>
      <c r="DM385" s="107"/>
      <c r="DN385" s="107"/>
      <c r="DO385" s="107"/>
      <c r="DP385" s="107"/>
      <c r="DQ385" s="107"/>
      <c r="DR385" s="107"/>
      <c r="DS385" s="107"/>
      <c r="DT385" s="107"/>
      <c r="DU385" s="107"/>
      <c r="DV385" s="107"/>
      <c r="DW385" s="107"/>
      <c r="DX385" s="107"/>
      <c r="DY385" s="107"/>
      <c r="DZ385" s="107"/>
      <c r="EA385" s="107"/>
      <c r="EB385" s="107"/>
      <c r="EC385" s="107"/>
      <c r="ED385" s="107"/>
      <c r="EE385" s="107"/>
      <c r="EF385" s="107"/>
      <c r="EG385" s="107"/>
      <c r="EH385" s="107"/>
      <c r="EI385" s="107"/>
      <c r="EJ385" s="107"/>
      <c r="EK385" s="107"/>
      <c r="EL385" s="107"/>
      <c r="EM385" s="107"/>
      <c r="EN385" s="107"/>
    </row>
    <row r="386" spans="1:145" s="12" customFormat="1" ht="121.5" customHeight="1">
      <c r="A386" s="98"/>
      <c r="B386" s="8"/>
      <c r="C386" s="285"/>
      <c r="D386" s="8"/>
      <c r="E386" s="664"/>
      <c r="F386" s="664"/>
      <c r="G386" s="656"/>
      <c r="H386" s="315"/>
      <c r="I386" s="522" t="s">
        <v>633</v>
      </c>
      <c r="J386" s="518" t="s">
        <v>10</v>
      </c>
      <c r="K386" s="518">
        <v>15</v>
      </c>
      <c r="L386" s="518">
        <v>15</v>
      </c>
      <c r="M386" s="11">
        <f t="shared" ref="M386:M389" si="58">L386/K386*100</f>
        <v>100</v>
      </c>
      <c r="N386" s="481">
        <f t="shared" ref="N386:N389" si="59">M386/100</f>
        <v>1</v>
      </c>
      <c r="O386" s="232"/>
      <c r="P386" s="274"/>
      <c r="Q386" s="274"/>
      <c r="R386" s="274"/>
      <c r="S386" s="274"/>
      <c r="T386" s="274"/>
      <c r="U386" s="274"/>
      <c r="V386" s="274"/>
      <c r="W386" s="274"/>
      <c r="X386" s="274"/>
      <c r="Y386" s="274"/>
      <c r="Z386" s="274"/>
      <c r="AA386" s="274"/>
      <c r="AB386" s="107"/>
      <c r="AC386" s="107"/>
      <c r="AD386" s="107"/>
      <c r="AE386" s="107"/>
      <c r="AF386" s="107"/>
      <c r="AG386" s="107"/>
      <c r="AH386" s="107"/>
      <c r="AI386" s="107"/>
      <c r="AJ386" s="107"/>
      <c r="AK386" s="107"/>
      <c r="AL386" s="107"/>
      <c r="AM386" s="107"/>
      <c r="AN386" s="107"/>
      <c r="AO386" s="107"/>
      <c r="AP386" s="107"/>
      <c r="AQ386" s="107"/>
      <c r="AR386" s="107"/>
      <c r="AS386" s="107"/>
      <c r="AT386" s="107"/>
      <c r="AU386" s="107"/>
      <c r="AV386" s="107"/>
      <c r="AW386" s="107"/>
      <c r="AX386" s="107"/>
      <c r="AY386" s="107"/>
      <c r="AZ386" s="107"/>
      <c r="BA386" s="107"/>
      <c r="BB386" s="107"/>
      <c r="BC386" s="107"/>
      <c r="BD386" s="107"/>
      <c r="BE386" s="107"/>
      <c r="BF386" s="107"/>
      <c r="BG386" s="107"/>
      <c r="BH386" s="107"/>
      <c r="BI386" s="107"/>
      <c r="BJ386" s="107"/>
      <c r="BK386" s="107"/>
      <c r="BL386" s="107"/>
      <c r="BM386" s="107"/>
      <c r="BN386" s="107"/>
      <c r="BO386" s="107"/>
      <c r="BP386" s="107"/>
      <c r="BQ386" s="107"/>
      <c r="BR386" s="107"/>
      <c r="BS386" s="107"/>
      <c r="BT386" s="107"/>
      <c r="BU386" s="107"/>
      <c r="BV386" s="107"/>
      <c r="BW386" s="107"/>
      <c r="BX386" s="107"/>
      <c r="BY386" s="107"/>
      <c r="BZ386" s="107"/>
      <c r="CA386" s="107"/>
      <c r="CB386" s="107"/>
      <c r="CC386" s="107"/>
      <c r="CD386" s="107"/>
      <c r="CE386" s="107"/>
      <c r="CF386" s="107"/>
      <c r="CG386" s="107"/>
      <c r="CH386" s="107"/>
      <c r="CI386" s="107"/>
      <c r="CJ386" s="107"/>
      <c r="CK386" s="107"/>
      <c r="CL386" s="107"/>
      <c r="CM386" s="107"/>
      <c r="CN386" s="107"/>
      <c r="CO386" s="107"/>
      <c r="CP386" s="107"/>
      <c r="CQ386" s="107"/>
      <c r="CR386" s="107"/>
      <c r="CS386" s="107"/>
      <c r="CT386" s="107"/>
      <c r="CU386" s="107"/>
      <c r="CV386" s="107"/>
      <c r="CW386" s="107"/>
      <c r="CX386" s="107"/>
      <c r="CY386" s="107"/>
      <c r="CZ386" s="107"/>
      <c r="DA386" s="107"/>
      <c r="DB386" s="107"/>
      <c r="DC386" s="107"/>
      <c r="DD386" s="107"/>
      <c r="DE386" s="107"/>
      <c r="DF386" s="107"/>
      <c r="DG386" s="107"/>
      <c r="DH386" s="107"/>
      <c r="DI386" s="107"/>
      <c r="DJ386" s="107"/>
      <c r="DK386" s="107"/>
      <c r="DL386" s="107"/>
      <c r="DM386" s="107"/>
      <c r="DN386" s="107"/>
      <c r="DO386" s="107"/>
      <c r="DP386" s="107"/>
      <c r="DQ386" s="107"/>
      <c r="DR386" s="107"/>
      <c r="DS386" s="107"/>
      <c r="DT386" s="107"/>
      <c r="DU386" s="107"/>
      <c r="DV386" s="107"/>
      <c r="DW386" s="107"/>
      <c r="DX386" s="107"/>
      <c r="DY386" s="107"/>
      <c r="DZ386" s="107"/>
      <c r="EA386" s="107"/>
      <c r="EB386" s="107"/>
      <c r="EC386" s="107"/>
      <c r="ED386" s="107"/>
      <c r="EE386" s="107"/>
      <c r="EF386" s="107"/>
      <c r="EG386" s="107"/>
      <c r="EH386" s="107"/>
      <c r="EI386" s="107"/>
      <c r="EJ386" s="107"/>
      <c r="EK386" s="107"/>
      <c r="EL386" s="107"/>
      <c r="EM386" s="107"/>
      <c r="EN386" s="107"/>
    </row>
    <row r="387" spans="1:145" s="12" customFormat="1" ht="121.5" customHeight="1">
      <c r="A387" s="98"/>
      <c r="B387" s="8"/>
      <c r="C387" s="285"/>
      <c r="D387" s="8"/>
      <c r="E387" s="664"/>
      <c r="F387" s="664"/>
      <c r="G387" s="656"/>
      <c r="H387" s="315"/>
      <c r="I387" s="522" t="s">
        <v>634</v>
      </c>
      <c r="J387" s="518" t="s">
        <v>437</v>
      </c>
      <c r="K387" s="518">
        <v>4.5</v>
      </c>
      <c r="L387" s="518">
        <v>4.5</v>
      </c>
      <c r="M387" s="11">
        <f t="shared" si="58"/>
        <v>100</v>
      </c>
      <c r="N387" s="481">
        <f t="shared" si="59"/>
        <v>1</v>
      </c>
      <c r="O387" s="232"/>
      <c r="P387" s="274"/>
      <c r="Q387" s="274"/>
      <c r="R387" s="274"/>
      <c r="S387" s="274"/>
      <c r="T387" s="274"/>
      <c r="U387" s="274"/>
      <c r="V387" s="274"/>
      <c r="W387" s="274"/>
      <c r="X387" s="274"/>
      <c r="Y387" s="274"/>
      <c r="Z387" s="274"/>
      <c r="AA387" s="274"/>
      <c r="AB387" s="107"/>
      <c r="AC387" s="107"/>
      <c r="AD387" s="107"/>
      <c r="AE387" s="107"/>
      <c r="AF387" s="107"/>
      <c r="AG387" s="107"/>
      <c r="AH387" s="107"/>
      <c r="AI387" s="107"/>
      <c r="AJ387" s="107"/>
      <c r="AK387" s="107"/>
      <c r="AL387" s="107"/>
      <c r="AM387" s="107"/>
      <c r="AN387" s="107"/>
      <c r="AO387" s="107"/>
      <c r="AP387" s="107"/>
      <c r="AQ387" s="107"/>
      <c r="AR387" s="107"/>
      <c r="AS387" s="107"/>
      <c r="AT387" s="107"/>
      <c r="AU387" s="107"/>
      <c r="AV387" s="107"/>
      <c r="AW387" s="107"/>
      <c r="AX387" s="107"/>
      <c r="AY387" s="107"/>
      <c r="AZ387" s="107"/>
      <c r="BA387" s="107"/>
      <c r="BB387" s="107"/>
      <c r="BC387" s="107"/>
      <c r="BD387" s="107"/>
      <c r="BE387" s="107"/>
      <c r="BF387" s="107"/>
      <c r="BG387" s="107"/>
      <c r="BH387" s="107"/>
      <c r="BI387" s="107"/>
      <c r="BJ387" s="107"/>
      <c r="BK387" s="107"/>
      <c r="BL387" s="107"/>
      <c r="BM387" s="107"/>
      <c r="BN387" s="107"/>
      <c r="BO387" s="107"/>
      <c r="BP387" s="107"/>
      <c r="BQ387" s="107"/>
      <c r="BR387" s="107"/>
      <c r="BS387" s="107"/>
      <c r="BT387" s="107"/>
      <c r="BU387" s="107"/>
      <c r="BV387" s="107"/>
      <c r="BW387" s="107"/>
      <c r="BX387" s="107"/>
      <c r="BY387" s="107"/>
      <c r="BZ387" s="107"/>
      <c r="CA387" s="107"/>
      <c r="CB387" s="107"/>
      <c r="CC387" s="107"/>
      <c r="CD387" s="107"/>
      <c r="CE387" s="107"/>
      <c r="CF387" s="107"/>
      <c r="CG387" s="107"/>
      <c r="CH387" s="107"/>
      <c r="CI387" s="107"/>
      <c r="CJ387" s="107"/>
      <c r="CK387" s="107"/>
      <c r="CL387" s="107"/>
      <c r="CM387" s="107"/>
      <c r="CN387" s="107"/>
      <c r="CO387" s="107"/>
      <c r="CP387" s="107"/>
      <c r="CQ387" s="107"/>
      <c r="CR387" s="107"/>
      <c r="CS387" s="107"/>
      <c r="CT387" s="107"/>
      <c r="CU387" s="107"/>
      <c r="CV387" s="107"/>
      <c r="CW387" s="107"/>
      <c r="CX387" s="107"/>
      <c r="CY387" s="107"/>
      <c r="CZ387" s="107"/>
      <c r="DA387" s="107"/>
      <c r="DB387" s="107"/>
      <c r="DC387" s="107"/>
      <c r="DD387" s="107"/>
      <c r="DE387" s="107"/>
      <c r="DF387" s="107"/>
      <c r="DG387" s="107"/>
      <c r="DH387" s="107"/>
      <c r="DI387" s="107"/>
      <c r="DJ387" s="107"/>
      <c r="DK387" s="107"/>
      <c r="DL387" s="107"/>
      <c r="DM387" s="107"/>
      <c r="DN387" s="107"/>
      <c r="DO387" s="107"/>
      <c r="DP387" s="107"/>
      <c r="DQ387" s="107"/>
      <c r="DR387" s="107"/>
      <c r="DS387" s="107"/>
      <c r="DT387" s="107"/>
      <c r="DU387" s="107"/>
      <c r="DV387" s="107"/>
      <c r="DW387" s="107"/>
      <c r="DX387" s="107"/>
      <c r="DY387" s="107"/>
      <c r="DZ387" s="107"/>
      <c r="EA387" s="107"/>
      <c r="EB387" s="107"/>
      <c r="EC387" s="107"/>
      <c r="ED387" s="107"/>
      <c r="EE387" s="107"/>
      <c r="EF387" s="107"/>
      <c r="EG387" s="107"/>
      <c r="EH387" s="107"/>
      <c r="EI387" s="107"/>
      <c r="EJ387" s="107"/>
      <c r="EK387" s="107"/>
      <c r="EL387" s="107"/>
      <c r="EM387" s="107"/>
      <c r="EN387" s="107"/>
    </row>
    <row r="388" spans="1:145" s="12" customFormat="1" ht="121.5" customHeight="1">
      <c r="A388" s="98"/>
      <c r="B388" s="8"/>
      <c r="C388" s="285"/>
      <c r="D388" s="8"/>
      <c r="E388" s="664"/>
      <c r="F388" s="664"/>
      <c r="G388" s="656"/>
      <c r="H388" s="315"/>
      <c r="I388" s="522" t="s">
        <v>635</v>
      </c>
      <c r="J388" s="518" t="s">
        <v>10</v>
      </c>
      <c r="K388" s="518">
        <v>100</v>
      </c>
      <c r="L388" s="518">
        <v>100</v>
      </c>
      <c r="M388" s="11">
        <f t="shared" si="58"/>
        <v>100</v>
      </c>
      <c r="N388" s="481">
        <f t="shared" si="59"/>
        <v>1</v>
      </c>
      <c r="O388" s="232"/>
      <c r="P388" s="274"/>
      <c r="Q388" s="274"/>
      <c r="R388" s="274"/>
      <c r="S388" s="274"/>
      <c r="T388" s="274"/>
      <c r="U388" s="274"/>
      <c r="V388" s="274"/>
      <c r="W388" s="274"/>
      <c r="X388" s="274"/>
      <c r="Y388" s="274"/>
      <c r="Z388" s="274"/>
      <c r="AA388" s="274"/>
      <c r="AB388" s="107"/>
      <c r="AC388" s="107"/>
      <c r="AD388" s="107"/>
      <c r="AE388" s="107"/>
      <c r="AF388" s="107"/>
      <c r="AG388" s="107"/>
      <c r="AH388" s="107"/>
      <c r="AI388" s="107"/>
      <c r="AJ388" s="107"/>
      <c r="AK388" s="107"/>
      <c r="AL388" s="107"/>
      <c r="AM388" s="107"/>
      <c r="AN388" s="107"/>
      <c r="AO388" s="107"/>
      <c r="AP388" s="107"/>
      <c r="AQ388" s="107"/>
      <c r="AR388" s="107"/>
      <c r="AS388" s="107"/>
      <c r="AT388" s="107"/>
      <c r="AU388" s="107"/>
      <c r="AV388" s="107"/>
      <c r="AW388" s="107"/>
      <c r="AX388" s="107"/>
      <c r="AY388" s="107"/>
      <c r="AZ388" s="107"/>
      <c r="BA388" s="107"/>
      <c r="BB388" s="107"/>
      <c r="BC388" s="107"/>
      <c r="BD388" s="107"/>
      <c r="BE388" s="107"/>
      <c r="BF388" s="107"/>
      <c r="BG388" s="107"/>
      <c r="BH388" s="107"/>
      <c r="BI388" s="107"/>
      <c r="BJ388" s="107"/>
      <c r="BK388" s="107"/>
      <c r="BL388" s="107"/>
      <c r="BM388" s="107"/>
      <c r="BN388" s="107"/>
      <c r="BO388" s="107"/>
      <c r="BP388" s="107"/>
      <c r="BQ388" s="107"/>
      <c r="BR388" s="107"/>
      <c r="BS388" s="107"/>
      <c r="BT388" s="107"/>
      <c r="BU388" s="107"/>
      <c r="BV388" s="107"/>
      <c r="BW388" s="107"/>
      <c r="BX388" s="107"/>
      <c r="BY388" s="107"/>
      <c r="BZ388" s="107"/>
      <c r="CA388" s="107"/>
      <c r="CB388" s="107"/>
      <c r="CC388" s="107"/>
      <c r="CD388" s="107"/>
      <c r="CE388" s="107"/>
      <c r="CF388" s="107"/>
      <c r="CG388" s="107"/>
      <c r="CH388" s="107"/>
      <c r="CI388" s="107"/>
      <c r="CJ388" s="107"/>
      <c r="CK388" s="107"/>
      <c r="CL388" s="107"/>
      <c r="CM388" s="107"/>
      <c r="CN388" s="107"/>
      <c r="CO388" s="107"/>
      <c r="CP388" s="107"/>
      <c r="CQ388" s="107"/>
      <c r="CR388" s="107"/>
      <c r="CS388" s="107"/>
      <c r="CT388" s="107"/>
      <c r="CU388" s="107"/>
      <c r="CV388" s="107"/>
      <c r="CW388" s="107"/>
      <c r="CX388" s="107"/>
      <c r="CY388" s="107"/>
      <c r="CZ388" s="107"/>
      <c r="DA388" s="107"/>
      <c r="DB388" s="107"/>
      <c r="DC388" s="107"/>
      <c r="DD388" s="107"/>
      <c r="DE388" s="107"/>
      <c r="DF388" s="107"/>
      <c r="DG388" s="107"/>
      <c r="DH388" s="107"/>
      <c r="DI388" s="107"/>
      <c r="DJ388" s="107"/>
      <c r="DK388" s="107"/>
      <c r="DL388" s="107"/>
      <c r="DM388" s="107"/>
      <c r="DN388" s="107"/>
      <c r="DO388" s="107"/>
      <c r="DP388" s="107"/>
      <c r="DQ388" s="107"/>
      <c r="DR388" s="107"/>
      <c r="DS388" s="107"/>
      <c r="DT388" s="107"/>
      <c r="DU388" s="107"/>
      <c r="DV388" s="107"/>
      <c r="DW388" s="107"/>
      <c r="DX388" s="107"/>
      <c r="DY388" s="107"/>
      <c r="DZ388" s="107"/>
      <c r="EA388" s="107"/>
      <c r="EB388" s="107"/>
      <c r="EC388" s="107"/>
      <c r="ED388" s="107"/>
      <c r="EE388" s="107"/>
      <c r="EF388" s="107"/>
      <c r="EG388" s="107"/>
      <c r="EH388" s="107"/>
      <c r="EI388" s="107"/>
      <c r="EJ388" s="107"/>
      <c r="EK388" s="107"/>
      <c r="EL388" s="107"/>
      <c r="EM388" s="107"/>
      <c r="EN388" s="107"/>
    </row>
    <row r="389" spans="1:145" s="12" customFormat="1" ht="121.5" customHeight="1">
      <c r="A389" s="98"/>
      <c r="B389" s="8"/>
      <c r="C389" s="285"/>
      <c r="D389" s="8"/>
      <c r="E389" s="664"/>
      <c r="F389" s="664"/>
      <c r="G389" s="656"/>
      <c r="H389" s="315"/>
      <c r="I389" s="522" t="s">
        <v>659</v>
      </c>
      <c r="J389" s="518" t="s">
        <v>10</v>
      </c>
      <c r="K389" s="518">
        <v>100</v>
      </c>
      <c r="L389" s="518">
        <v>100</v>
      </c>
      <c r="M389" s="11">
        <f t="shared" si="58"/>
        <v>100</v>
      </c>
      <c r="N389" s="481">
        <f t="shared" si="59"/>
        <v>1</v>
      </c>
      <c r="O389" s="232"/>
      <c r="P389" s="274"/>
      <c r="Q389" s="274"/>
      <c r="R389" s="274"/>
      <c r="S389" s="274"/>
      <c r="T389" s="274"/>
      <c r="U389" s="274"/>
      <c r="V389" s="274"/>
      <c r="W389" s="274"/>
      <c r="X389" s="274"/>
      <c r="Y389" s="274"/>
      <c r="Z389" s="274"/>
      <c r="AA389" s="274"/>
      <c r="AB389" s="107"/>
      <c r="AC389" s="107"/>
      <c r="AD389" s="107"/>
      <c r="AE389" s="107"/>
      <c r="AF389" s="107"/>
      <c r="AG389" s="107"/>
      <c r="AH389" s="107"/>
      <c r="AI389" s="107"/>
      <c r="AJ389" s="107"/>
      <c r="AK389" s="107"/>
      <c r="AL389" s="107"/>
      <c r="AM389" s="107"/>
      <c r="AN389" s="107"/>
      <c r="AO389" s="107"/>
      <c r="AP389" s="107"/>
      <c r="AQ389" s="107"/>
      <c r="AR389" s="107"/>
      <c r="AS389" s="107"/>
      <c r="AT389" s="107"/>
      <c r="AU389" s="107"/>
      <c r="AV389" s="107"/>
      <c r="AW389" s="107"/>
      <c r="AX389" s="107"/>
      <c r="AY389" s="107"/>
      <c r="AZ389" s="107"/>
      <c r="BA389" s="107"/>
      <c r="BB389" s="107"/>
      <c r="BC389" s="107"/>
      <c r="BD389" s="107"/>
      <c r="BE389" s="107"/>
      <c r="BF389" s="107"/>
      <c r="BG389" s="107"/>
      <c r="BH389" s="107"/>
      <c r="BI389" s="107"/>
      <c r="BJ389" s="107"/>
      <c r="BK389" s="107"/>
      <c r="BL389" s="107"/>
      <c r="BM389" s="107"/>
      <c r="BN389" s="107"/>
      <c r="BO389" s="107"/>
      <c r="BP389" s="107"/>
      <c r="BQ389" s="107"/>
      <c r="BR389" s="107"/>
      <c r="BS389" s="107"/>
      <c r="BT389" s="107"/>
      <c r="BU389" s="107"/>
      <c r="BV389" s="107"/>
      <c r="BW389" s="107"/>
      <c r="BX389" s="107"/>
      <c r="BY389" s="107"/>
      <c r="BZ389" s="107"/>
      <c r="CA389" s="107"/>
      <c r="CB389" s="107"/>
      <c r="CC389" s="107"/>
      <c r="CD389" s="107"/>
      <c r="CE389" s="107"/>
      <c r="CF389" s="107"/>
      <c r="CG389" s="107"/>
      <c r="CH389" s="107"/>
      <c r="CI389" s="107"/>
      <c r="CJ389" s="107"/>
      <c r="CK389" s="107"/>
      <c r="CL389" s="107"/>
      <c r="CM389" s="107"/>
      <c r="CN389" s="107"/>
      <c r="CO389" s="107"/>
      <c r="CP389" s="107"/>
      <c r="CQ389" s="107"/>
      <c r="CR389" s="107"/>
      <c r="CS389" s="107"/>
      <c r="CT389" s="107"/>
      <c r="CU389" s="107"/>
      <c r="CV389" s="107"/>
      <c r="CW389" s="107"/>
      <c r="CX389" s="107"/>
      <c r="CY389" s="107"/>
      <c r="CZ389" s="107"/>
      <c r="DA389" s="107"/>
      <c r="DB389" s="107"/>
      <c r="DC389" s="107"/>
      <c r="DD389" s="107"/>
      <c r="DE389" s="107"/>
      <c r="DF389" s="107"/>
      <c r="DG389" s="107"/>
      <c r="DH389" s="107"/>
      <c r="DI389" s="107"/>
      <c r="DJ389" s="107"/>
      <c r="DK389" s="107"/>
      <c r="DL389" s="107"/>
      <c r="DM389" s="107"/>
      <c r="DN389" s="107"/>
      <c r="DO389" s="107"/>
      <c r="DP389" s="107"/>
      <c r="DQ389" s="107"/>
      <c r="DR389" s="107"/>
      <c r="DS389" s="107"/>
      <c r="DT389" s="107"/>
      <c r="DU389" s="107"/>
      <c r="DV389" s="107"/>
      <c r="DW389" s="107"/>
      <c r="DX389" s="107"/>
      <c r="DY389" s="107"/>
      <c r="DZ389" s="107"/>
      <c r="EA389" s="107"/>
      <c r="EB389" s="107"/>
      <c r="EC389" s="107"/>
      <c r="ED389" s="107"/>
      <c r="EE389" s="107"/>
      <c r="EF389" s="107"/>
      <c r="EG389" s="107"/>
      <c r="EH389" s="107"/>
      <c r="EI389" s="107"/>
      <c r="EJ389" s="107"/>
      <c r="EK389" s="107"/>
      <c r="EL389" s="107"/>
      <c r="EM389" s="107"/>
      <c r="EN389" s="107"/>
    </row>
    <row r="390" spans="1:145" s="146" customFormat="1" ht="27" customHeight="1">
      <c r="A390" s="625"/>
      <c r="B390" s="144"/>
      <c r="C390" s="14" t="s">
        <v>82</v>
      </c>
      <c r="D390" s="326"/>
      <c r="E390" s="440">
        <f>SUM(E385:E385)</f>
        <v>1613634.31</v>
      </c>
      <c r="F390" s="440">
        <f>SUM(F385:F385)</f>
        <v>1613634.31</v>
      </c>
      <c r="G390" s="375">
        <f>(F390/E390)*100</f>
        <v>100</v>
      </c>
      <c r="H390" s="351">
        <v>1</v>
      </c>
      <c r="I390" s="14"/>
      <c r="J390" s="22"/>
      <c r="K390" s="226"/>
      <c r="L390" s="226"/>
      <c r="M390" s="22">
        <f>SUM(M385:M389)/5</f>
        <v>100</v>
      </c>
      <c r="N390" s="564">
        <f>M390/100</f>
        <v>1</v>
      </c>
      <c r="O390" s="237"/>
      <c r="P390" s="49"/>
      <c r="Q390" s="49"/>
      <c r="R390" s="49"/>
      <c r="S390" s="49"/>
      <c r="T390" s="49"/>
      <c r="U390" s="49"/>
      <c r="V390" s="49"/>
      <c r="W390" s="49"/>
      <c r="X390" s="145"/>
      <c r="Y390" s="145"/>
      <c r="Z390" s="145"/>
      <c r="AA390" s="145"/>
      <c r="AB390" s="187"/>
      <c r="AC390" s="187"/>
      <c r="AD390" s="187"/>
      <c r="AE390" s="187"/>
      <c r="AF390" s="187"/>
      <c r="AG390" s="187"/>
      <c r="AH390" s="187"/>
      <c r="AI390" s="187"/>
      <c r="AJ390" s="187"/>
      <c r="AK390" s="187"/>
      <c r="AL390" s="187"/>
      <c r="AM390" s="187"/>
      <c r="AN390" s="187"/>
      <c r="AO390" s="187"/>
      <c r="AP390" s="187"/>
      <c r="AQ390" s="187"/>
      <c r="AR390" s="187"/>
      <c r="AS390" s="187"/>
      <c r="AT390" s="187"/>
      <c r="AU390" s="187"/>
      <c r="AV390" s="187"/>
      <c r="AW390" s="187"/>
      <c r="AX390" s="187"/>
      <c r="AY390" s="187"/>
      <c r="AZ390" s="187"/>
      <c r="BA390" s="187"/>
      <c r="BB390" s="187"/>
      <c r="BC390" s="187"/>
      <c r="BD390" s="187"/>
      <c r="BE390" s="187"/>
      <c r="BF390" s="187"/>
      <c r="BG390" s="187"/>
      <c r="BH390" s="187"/>
      <c r="BI390" s="187"/>
      <c r="BJ390" s="187"/>
      <c r="BK390" s="187"/>
      <c r="BL390" s="187"/>
      <c r="BM390" s="187"/>
      <c r="BN390" s="187"/>
      <c r="BO390" s="187"/>
      <c r="BP390" s="187"/>
      <c r="BQ390" s="187"/>
      <c r="BR390" s="187"/>
      <c r="BS390" s="187"/>
      <c r="BT390" s="187"/>
      <c r="BU390" s="187"/>
      <c r="BV390" s="187"/>
      <c r="BW390" s="187"/>
      <c r="BX390" s="187"/>
      <c r="BY390" s="187"/>
      <c r="BZ390" s="187"/>
      <c r="CA390" s="187"/>
      <c r="CB390" s="187"/>
      <c r="CC390" s="187"/>
      <c r="CD390" s="187"/>
      <c r="CE390" s="187"/>
      <c r="CF390" s="187"/>
      <c r="CG390" s="187"/>
      <c r="CH390" s="187"/>
      <c r="CI390" s="187"/>
      <c r="CJ390" s="187"/>
      <c r="CK390" s="187"/>
      <c r="CL390" s="187"/>
      <c r="CM390" s="187"/>
      <c r="CN390" s="187"/>
      <c r="CO390" s="187"/>
      <c r="CP390" s="187"/>
      <c r="CQ390" s="187"/>
      <c r="CR390" s="187"/>
      <c r="CS390" s="187"/>
      <c r="CT390" s="187"/>
      <c r="CU390" s="187"/>
      <c r="CV390" s="187"/>
      <c r="CW390" s="187"/>
      <c r="CX390" s="187"/>
      <c r="CY390" s="187"/>
      <c r="CZ390" s="187"/>
      <c r="DA390" s="187"/>
      <c r="DB390" s="187"/>
      <c r="DC390" s="187"/>
      <c r="DD390" s="187"/>
      <c r="DE390" s="187"/>
      <c r="DF390" s="187"/>
      <c r="DG390" s="187"/>
      <c r="DH390" s="187"/>
      <c r="DI390" s="187"/>
      <c r="DJ390" s="187"/>
      <c r="DK390" s="187"/>
      <c r="DL390" s="187"/>
      <c r="DM390" s="187"/>
      <c r="DN390" s="187"/>
      <c r="DO390" s="187"/>
      <c r="DP390" s="187"/>
      <c r="DQ390" s="187"/>
      <c r="DR390" s="187"/>
      <c r="DS390" s="187"/>
      <c r="DT390" s="187"/>
      <c r="DU390" s="187"/>
      <c r="DV390" s="187"/>
      <c r="DW390" s="187"/>
      <c r="DX390" s="187"/>
      <c r="DY390" s="187"/>
      <c r="DZ390" s="187"/>
      <c r="EA390" s="187"/>
      <c r="EB390" s="187"/>
      <c r="EC390" s="187"/>
      <c r="ED390" s="187"/>
      <c r="EE390" s="187"/>
      <c r="EF390" s="187"/>
      <c r="EG390" s="187"/>
      <c r="EH390" s="187"/>
      <c r="EI390" s="187"/>
      <c r="EJ390" s="187"/>
      <c r="EK390" s="187"/>
      <c r="EL390" s="187"/>
      <c r="EM390" s="187"/>
      <c r="EN390" s="187"/>
    </row>
    <row r="391" spans="1:145" s="55" customFormat="1" ht="47.25" customHeight="1">
      <c r="A391" s="56"/>
      <c r="B391" s="198" t="s">
        <v>446</v>
      </c>
      <c r="C391" s="288" t="s">
        <v>171</v>
      </c>
      <c r="D391" s="327"/>
      <c r="E391" s="289"/>
      <c r="F391" s="289"/>
      <c r="G391" s="331"/>
      <c r="H391" s="347"/>
      <c r="I391" s="289"/>
      <c r="J391" s="289"/>
      <c r="K391" s="289"/>
      <c r="L391" s="289"/>
      <c r="M391" s="289"/>
      <c r="N391" s="373"/>
      <c r="O391" s="232"/>
      <c r="P391" s="49"/>
      <c r="Q391" s="49"/>
      <c r="R391" s="49"/>
      <c r="S391" s="49"/>
      <c r="T391" s="49"/>
      <c r="U391" s="49"/>
      <c r="V391" s="49"/>
      <c r="W391" s="49"/>
      <c r="X391" s="49"/>
      <c r="Y391" s="49"/>
      <c r="Z391" s="49"/>
      <c r="AA391" s="49"/>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61"/>
      <c r="AY391" s="61"/>
      <c r="AZ391" s="61"/>
      <c r="BA391" s="61"/>
      <c r="BB391" s="61"/>
      <c r="BC391" s="61"/>
      <c r="BD391" s="61"/>
      <c r="BE391" s="61"/>
      <c r="BF391" s="61"/>
      <c r="BG391" s="61"/>
      <c r="BH391" s="61"/>
      <c r="BI391" s="61"/>
      <c r="BJ391" s="61"/>
      <c r="BK391" s="61"/>
      <c r="BL391" s="61"/>
      <c r="BM391" s="61"/>
      <c r="BN391" s="61"/>
      <c r="BO391" s="61"/>
      <c r="BP391" s="61"/>
      <c r="BQ391" s="61"/>
      <c r="BR391" s="61"/>
      <c r="BS391" s="61"/>
      <c r="BT391" s="61"/>
      <c r="BU391" s="61"/>
      <c r="BV391" s="61"/>
      <c r="BW391" s="61"/>
      <c r="BX391" s="61"/>
      <c r="BY391" s="61"/>
      <c r="BZ391" s="61"/>
      <c r="CA391" s="61"/>
      <c r="CB391" s="61"/>
      <c r="CC391" s="61"/>
      <c r="CD391" s="61"/>
      <c r="CE391" s="61"/>
      <c r="CF391" s="61"/>
      <c r="CG391" s="61"/>
      <c r="CH391" s="61"/>
      <c r="CI391" s="61"/>
      <c r="CJ391" s="61"/>
      <c r="CK391" s="61"/>
      <c r="CL391" s="61"/>
      <c r="CM391" s="61"/>
      <c r="CN391" s="61"/>
      <c r="CO391" s="61"/>
      <c r="CP391" s="61"/>
      <c r="CQ391" s="61"/>
      <c r="CR391" s="61"/>
      <c r="CS391" s="61"/>
      <c r="CT391" s="61"/>
      <c r="CU391" s="61"/>
      <c r="CV391" s="61"/>
      <c r="CW391" s="61"/>
      <c r="CX391" s="61"/>
      <c r="CY391" s="61"/>
      <c r="CZ391" s="61"/>
      <c r="DA391" s="61"/>
      <c r="DB391" s="61"/>
      <c r="DC391" s="61"/>
      <c r="DD391" s="61"/>
      <c r="DE391" s="61"/>
      <c r="DF391" s="61"/>
      <c r="DG391" s="61"/>
      <c r="DH391" s="61"/>
      <c r="DI391" s="61"/>
      <c r="DJ391" s="61"/>
      <c r="DK391" s="61"/>
      <c r="DL391" s="61"/>
      <c r="DM391" s="61"/>
      <c r="DN391" s="61"/>
      <c r="DO391" s="61"/>
      <c r="DP391" s="61"/>
      <c r="DQ391" s="61"/>
      <c r="DR391" s="61"/>
      <c r="DS391" s="61"/>
      <c r="DT391" s="61"/>
      <c r="DU391" s="61"/>
      <c r="DV391" s="61"/>
      <c r="DW391" s="61"/>
      <c r="DX391" s="61"/>
      <c r="DY391" s="61"/>
      <c r="DZ391" s="61"/>
      <c r="EA391" s="61"/>
      <c r="EB391" s="61"/>
      <c r="EC391" s="61"/>
      <c r="ED391" s="61"/>
      <c r="EE391" s="61"/>
      <c r="EF391" s="61"/>
      <c r="EG391" s="61"/>
      <c r="EH391" s="61"/>
      <c r="EI391" s="61"/>
      <c r="EJ391" s="61"/>
      <c r="EK391" s="61"/>
      <c r="EL391" s="61"/>
      <c r="EM391" s="61"/>
      <c r="EN391" s="61"/>
    </row>
    <row r="392" spans="1:145" s="56" customFormat="1" ht="21" customHeight="1">
      <c r="B392" s="37"/>
      <c r="C392" s="290" t="s">
        <v>219</v>
      </c>
      <c r="D392" s="328"/>
      <c r="E392" s="291"/>
      <c r="F392" s="291"/>
      <c r="G392" s="335"/>
      <c r="H392" s="348"/>
      <c r="I392" s="291"/>
      <c r="J392" s="291"/>
      <c r="K392" s="291"/>
      <c r="L392" s="291"/>
      <c r="M392" s="291"/>
      <c r="N392" s="291"/>
      <c r="O392" s="232"/>
      <c r="P392" s="49"/>
      <c r="Q392" s="49"/>
      <c r="R392" s="49"/>
      <c r="S392" s="49"/>
      <c r="T392" s="49"/>
      <c r="U392" s="49"/>
      <c r="V392" s="49"/>
      <c r="W392" s="49"/>
      <c r="X392" s="49"/>
      <c r="Y392" s="49"/>
      <c r="Z392" s="49"/>
      <c r="AA392" s="49"/>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61"/>
      <c r="AY392" s="61"/>
      <c r="AZ392" s="61"/>
      <c r="BA392" s="61"/>
      <c r="BB392" s="61"/>
      <c r="BC392" s="61"/>
      <c r="BD392" s="61"/>
      <c r="BE392" s="61"/>
      <c r="BF392" s="61"/>
      <c r="BG392" s="61"/>
      <c r="BH392" s="61"/>
      <c r="BI392" s="61"/>
      <c r="BJ392" s="61"/>
      <c r="BK392" s="61"/>
      <c r="BL392" s="61"/>
      <c r="BM392" s="61"/>
      <c r="BN392" s="61"/>
      <c r="BO392" s="61"/>
      <c r="BP392" s="61"/>
      <c r="BQ392" s="61"/>
      <c r="BR392" s="61"/>
      <c r="BS392" s="61"/>
      <c r="BT392" s="61"/>
      <c r="BU392" s="61"/>
      <c r="BV392" s="61"/>
      <c r="BW392" s="61"/>
      <c r="BX392" s="61"/>
      <c r="BY392" s="61"/>
      <c r="BZ392" s="61"/>
      <c r="CA392" s="61"/>
      <c r="CB392" s="61"/>
      <c r="CC392" s="61"/>
      <c r="CD392" s="61"/>
      <c r="CE392" s="61"/>
      <c r="CF392" s="61"/>
      <c r="CG392" s="61"/>
      <c r="CH392" s="61"/>
      <c r="CI392" s="61"/>
      <c r="CJ392" s="61"/>
      <c r="CK392" s="61"/>
      <c r="CL392" s="61"/>
      <c r="CM392" s="61"/>
      <c r="CN392" s="61"/>
      <c r="CO392" s="61"/>
      <c r="CP392" s="61"/>
      <c r="CQ392" s="61"/>
      <c r="CR392" s="61"/>
      <c r="CS392" s="61"/>
      <c r="CT392" s="61"/>
      <c r="CU392" s="61"/>
      <c r="CV392" s="61"/>
      <c r="CW392" s="61"/>
      <c r="CX392" s="61"/>
      <c r="CY392" s="61"/>
      <c r="CZ392" s="61"/>
      <c r="DA392" s="61"/>
      <c r="DB392" s="61"/>
      <c r="DC392" s="61"/>
      <c r="DD392" s="61"/>
      <c r="DE392" s="61"/>
      <c r="DF392" s="61"/>
      <c r="DG392" s="61"/>
      <c r="DH392" s="61"/>
      <c r="DI392" s="61"/>
      <c r="DJ392" s="61"/>
      <c r="DK392" s="61"/>
      <c r="DL392" s="61"/>
      <c r="DM392" s="61"/>
      <c r="DN392" s="61"/>
      <c r="DO392" s="61"/>
      <c r="DP392" s="61"/>
      <c r="DQ392" s="61"/>
      <c r="DR392" s="61"/>
      <c r="DS392" s="61"/>
      <c r="DT392" s="61"/>
      <c r="DU392" s="61"/>
      <c r="DV392" s="61"/>
      <c r="DW392" s="61"/>
      <c r="DX392" s="61"/>
      <c r="DY392" s="61"/>
      <c r="DZ392" s="61"/>
      <c r="EA392" s="61"/>
      <c r="EB392" s="61"/>
      <c r="EC392" s="61"/>
      <c r="ED392" s="61"/>
      <c r="EE392" s="61"/>
      <c r="EF392" s="61"/>
      <c r="EG392" s="61"/>
      <c r="EH392" s="61"/>
      <c r="EI392" s="61"/>
      <c r="EJ392" s="61"/>
      <c r="EK392" s="61"/>
      <c r="EL392" s="61"/>
      <c r="EM392" s="61"/>
      <c r="EN392" s="61"/>
    </row>
    <row r="393" spans="1:145" s="56" customFormat="1" ht="21" customHeight="1">
      <c r="B393" s="37"/>
      <c r="C393" s="807" t="s">
        <v>172</v>
      </c>
      <c r="D393" s="808"/>
      <c r="E393" s="808"/>
      <c r="F393" s="808"/>
      <c r="G393" s="808"/>
      <c r="H393" s="808"/>
      <c r="I393" s="808"/>
      <c r="J393" s="808"/>
      <c r="K393" s="808"/>
      <c r="L393" s="808"/>
      <c r="M393" s="808"/>
      <c r="N393" s="809"/>
      <c r="O393" s="232"/>
      <c r="P393" s="49"/>
      <c r="Q393" s="49"/>
      <c r="R393" s="49"/>
      <c r="S393" s="49"/>
      <c r="T393" s="49"/>
      <c r="U393" s="49"/>
      <c r="V393" s="49"/>
      <c r="W393" s="49"/>
      <c r="X393" s="49"/>
      <c r="Y393" s="49"/>
      <c r="Z393" s="49"/>
      <c r="AA393" s="49"/>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61"/>
      <c r="AY393" s="61"/>
      <c r="AZ393" s="61"/>
      <c r="BA393" s="61"/>
      <c r="BB393" s="61"/>
      <c r="BC393" s="61"/>
      <c r="BD393" s="61"/>
      <c r="BE393" s="61"/>
      <c r="BF393" s="61"/>
      <c r="BG393" s="61"/>
      <c r="BH393" s="61"/>
      <c r="BI393" s="61"/>
      <c r="BJ393" s="61"/>
      <c r="BK393" s="61"/>
      <c r="BL393" s="61"/>
      <c r="BM393" s="61"/>
      <c r="BN393" s="61"/>
      <c r="BO393" s="61"/>
      <c r="BP393" s="61"/>
      <c r="BQ393" s="61"/>
      <c r="BR393" s="61"/>
      <c r="BS393" s="61"/>
      <c r="BT393" s="61"/>
      <c r="BU393" s="61"/>
      <c r="BV393" s="61"/>
      <c r="BW393" s="61"/>
      <c r="BX393" s="61"/>
      <c r="BY393" s="61"/>
      <c r="BZ393" s="61"/>
      <c r="CA393" s="61"/>
      <c r="CB393" s="61"/>
      <c r="CC393" s="61"/>
      <c r="CD393" s="61"/>
      <c r="CE393" s="61"/>
      <c r="CF393" s="61"/>
      <c r="CG393" s="61"/>
      <c r="CH393" s="61"/>
      <c r="CI393" s="61"/>
      <c r="CJ393" s="61"/>
      <c r="CK393" s="61"/>
      <c r="CL393" s="61"/>
      <c r="CM393" s="61"/>
      <c r="CN393" s="61"/>
      <c r="CO393" s="61"/>
      <c r="CP393" s="61"/>
      <c r="CQ393" s="61"/>
      <c r="CR393" s="61"/>
      <c r="CS393" s="61"/>
      <c r="CT393" s="61"/>
      <c r="CU393" s="61"/>
      <c r="CV393" s="61"/>
      <c r="CW393" s="61"/>
      <c r="CX393" s="61"/>
      <c r="CY393" s="61"/>
      <c r="CZ393" s="61"/>
      <c r="DA393" s="61"/>
      <c r="DB393" s="61"/>
      <c r="DC393" s="61"/>
      <c r="DD393" s="61"/>
      <c r="DE393" s="61"/>
      <c r="DF393" s="61"/>
      <c r="DG393" s="61"/>
      <c r="DH393" s="61"/>
      <c r="DI393" s="61"/>
      <c r="DJ393" s="61"/>
      <c r="DK393" s="61"/>
      <c r="DL393" s="61"/>
      <c r="DM393" s="61"/>
      <c r="DN393" s="61"/>
      <c r="DO393" s="61"/>
      <c r="DP393" s="61"/>
      <c r="DQ393" s="61"/>
      <c r="DR393" s="61"/>
      <c r="DS393" s="61"/>
      <c r="DT393" s="61"/>
      <c r="DU393" s="61"/>
      <c r="DV393" s="61"/>
      <c r="DW393" s="61"/>
      <c r="DX393" s="61"/>
      <c r="DY393" s="61"/>
      <c r="DZ393" s="61"/>
      <c r="EA393" s="61"/>
      <c r="EB393" s="61"/>
      <c r="EC393" s="61"/>
      <c r="ED393" s="61"/>
      <c r="EE393" s="61"/>
      <c r="EF393" s="61"/>
      <c r="EG393" s="61"/>
      <c r="EH393" s="61"/>
      <c r="EI393" s="61"/>
      <c r="EJ393" s="61"/>
      <c r="EK393" s="61"/>
      <c r="EL393" s="61"/>
      <c r="EM393" s="61"/>
      <c r="EN393" s="61"/>
    </row>
    <row r="394" spans="1:145" s="56" customFormat="1" ht="21" customHeight="1">
      <c r="B394" s="37"/>
      <c r="C394" s="807" t="s">
        <v>173</v>
      </c>
      <c r="D394" s="808"/>
      <c r="E394" s="808"/>
      <c r="F394" s="808"/>
      <c r="G394" s="808"/>
      <c r="H394" s="808"/>
      <c r="I394" s="808"/>
      <c r="J394" s="808"/>
      <c r="K394" s="808"/>
      <c r="L394" s="808"/>
      <c r="M394" s="808"/>
      <c r="N394" s="809"/>
      <c r="O394" s="232"/>
      <c r="P394" s="49"/>
      <c r="Q394" s="49"/>
      <c r="R394" s="49"/>
      <c r="S394" s="49"/>
      <c r="T394" s="49"/>
      <c r="U394" s="49"/>
      <c r="V394" s="49"/>
      <c r="W394" s="49"/>
      <c r="X394" s="49"/>
      <c r="Y394" s="49"/>
      <c r="Z394" s="49"/>
      <c r="AA394" s="49"/>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61"/>
      <c r="AY394" s="61"/>
      <c r="AZ394" s="61"/>
      <c r="BA394" s="61"/>
      <c r="BB394" s="61"/>
      <c r="BC394" s="61"/>
      <c r="BD394" s="61"/>
      <c r="BE394" s="61"/>
      <c r="BF394" s="61"/>
      <c r="BG394" s="61"/>
      <c r="BH394" s="61"/>
      <c r="BI394" s="61"/>
      <c r="BJ394" s="61"/>
      <c r="BK394" s="61"/>
      <c r="BL394" s="61"/>
      <c r="BM394" s="61"/>
      <c r="BN394" s="61"/>
      <c r="BO394" s="61"/>
      <c r="BP394" s="61"/>
      <c r="BQ394" s="61"/>
      <c r="BR394" s="61"/>
      <c r="BS394" s="61"/>
      <c r="BT394" s="61"/>
      <c r="BU394" s="61"/>
      <c r="BV394" s="61"/>
      <c r="BW394" s="61"/>
      <c r="BX394" s="61"/>
      <c r="BY394" s="61"/>
      <c r="BZ394" s="61"/>
      <c r="CA394" s="61"/>
      <c r="CB394" s="61"/>
      <c r="CC394" s="61"/>
      <c r="CD394" s="61"/>
      <c r="CE394" s="61"/>
      <c r="CF394" s="61"/>
      <c r="CG394" s="61"/>
      <c r="CH394" s="61"/>
      <c r="CI394" s="61"/>
      <c r="CJ394" s="61"/>
      <c r="CK394" s="61"/>
      <c r="CL394" s="61"/>
      <c r="CM394" s="61"/>
      <c r="CN394" s="61"/>
      <c r="CO394" s="61"/>
      <c r="CP394" s="61"/>
      <c r="CQ394" s="61"/>
      <c r="CR394" s="61"/>
      <c r="CS394" s="61"/>
      <c r="CT394" s="61"/>
      <c r="CU394" s="61"/>
      <c r="CV394" s="61"/>
      <c r="CW394" s="61"/>
      <c r="CX394" s="61"/>
      <c r="CY394" s="61"/>
      <c r="CZ394" s="61"/>
      <c r="DA394" s="61"/>
      <c r="DB394" s="61"/>
      <c r="DC394" s="61"/>
      <c r="DD394" s="61"/>
      <c r="DE394" s="61"/>
      <c r="DF394" s="61"/>
      <c r="DG394" s="61"/>
      <c r="DH394" s="61"/>
      <c r="DI394" s="61"/>
      <c r="DJ394" s="61"/>
      <c r="DK394" s="61"/>
      <c r="DL394" s="61"/>
      <c r="DM394" s="61"/>
      <c r="DN394" s="61"/>
      <c r="DO394" s="61"/>
      <c r="DP394" s="61"/>
      <c r="DQ394" s="61"/>
      <c r="DR394" s="61"/>
      <c r="DS394" s="61"/>
      <c r="DT394" s="61"/>
      <c r="DU394" s="61"/>
      <c r="DV394" s="61"/>
      <c r="DW394" s="61"/>
      <c r="DX394" s="61"/>
      <c r="DY394" s="61"/>
      <c r="DZ394" s="61"/>
      <c r="EA394" s="61"/>
      <c r="EB394" s="61"/>
      <c r="EC394" s="61"/>
      <c r="ED394" s="61"/>
      <c r="EE394" s="61"/>
      <c r="EF394" s="61"/>
      <c r="EG394" s="61"/>
      <c r="EH394" s="61"/>
      <c r="EI394" s="61"/>
      <c r="EJ394" s="61"/>
      <c r="EK394" s="61"/>
      <c r="EL394" s="61"/>
      <c r="EM394" s="61"/>
      <c r="EN394" s="61"/>
    </row>
    <row r="395" spans="1:145" s="56" customFormat="1" ht="23.25" customHeight="1">
      <c r="B395" s="37"/>
      <c r="C395" s="807" t="s">
        <v>174</v>
      </c>
      <c r="D395" s="838"/>
      <c r="E395" s="838"/>
      <c r="F395" s="838"/>
      <c r="G395" s="838"/>
      <c r="H395" s="838"/>
      <c r="I395" s="838"/>
      <c r="J395" s="838"/>
      <c r="K395" s="838"/>
      <c r="L395" s="838"/>
      <c r="M395" s="838"/>
      <c r="N395" s="839"/>
      <c r="O395" s="232"/>
      <c r="P395" s="49"/>
      <c r="Q395" s="49"/>
      <c r="R395" s="49"/>
      <c r="S395" s="49"/>
      <c r="T395" s="49"/>
      <c r="U395" s="49"/>
      <c r="V395" s="49"/>
      <c r="W395" s="49"/>
      <c r="X395" s="49"/>
      <c r="Y395" s="49"/>
      <c r="Z395" s="49"/>
      <c r="AA395" s="49"/>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61"/>
      <c r="AY395" s="61"/>
      <c r="AZ395" s="61"/>
      <c r="BA395" s="61"/>
      <c r="BB395" s="61"/>
      <c r="BC395" s="61"/>
      <c r="BD395" s="61"/>
      <c r="BE395" s="61"/>
      <c r="BF395" s="61"/>
      <c r="BG395" s="61"/>
      <c r="BH395" s="61"/>
      <c r="BI395" s="61"/>
      <c r="BJ395" s="61"/>
      <c r="BK395" s="61"/>
      <c r="BL395" s="61"/>
      <c r="BM395" s="61"/>
      <c r="BN395" s="61"/>
      <c r="BO395" s="61"/>
      <c r="BP395" s="61"/>
      <c r="BQ395" s="61"/>
      <c r="BR395" s="61"/>
      <c r="BS395" s="61"/>
      <c r="BT395" s="61"/>
      <c r="BU395" s="61"/>
      <c r="BV395" s="61"/>
      <c r="BW395" s="61"/>
      <c r="BX395" s="61"/>
      <c r="BY395" s="61"/>
      <c r="BZ395" s="61"/>
      <c r="CA395" s="61"/>
      <c r="CB395" s="61"/>
      <c r="CC395" s="61"/>
      <c r="CD395" s="61"/>
      <c r="CE395" s="61"/>
      <c r="CF395" s="61"/>
      <c r="CG395" s="61"/>
      <c r="CH395" s="61"/>
      <c r="CI395" s="61"/>
      <c r="CJ395" s="61"/>
      <c r="CK395" s="61"/>
      <c r="CL395" s="61"/>
      <c r="CM395" s="61"/>
      <c r="CN395" s="61"/>
      <c r="CO395" s="61"/>
      <c r="CP395" s="61"/>
      <c r="CQ395" s="61"/>
      <c r="CR395" s="61"/>
      <c r="CS395" s="61"/>
      <c r="CT395" s="61"/>
      <c r="CU395" s="61"/>
      <c r="CV395" s="61"/>
      <c r="CW395" s="61"/>
      <c r="CX395" s="61"/>
      <c r="CY395" s="61"/>
      <c r="CZ395" s="61"/>
      <c r="DA395" s="61"/>
      <c r="DB395" s="61"/>
      <c r="DC395" s="61"/>
      <c r="DD395" s="61"/>
      <c r="DE395" s="61"/>
      <c r="DF395" s="61"/>
      <c r="DG395" s="61"/>
      <c r="DH395" s="61"/>
      <c r="DI395" s="61"/>
      <c r="DJ395" s="61"/>
      <c r="DK395" s="61"/>
      <c r="DL395" s="61"/>
      <c r="DM395" s="61"/>
      <c r="DN395" s="61"/>
      <c r="DO395" s="61"/>
      <c r="DP395" s="61"/>
      <c r="DQ395" s="61"/>
      <c r="DR395" s="61"/>
      <c r="DS395" s="61"/>
      <c r="DT395" s="61"/>
      <c r="DU395" s="61"/>
      <c r="DV395" s="61"/>
      <c r="DW395" s="61"/>
      <c r="DX395" s="61"/>
      <c r="DY395" s="61"/>
      <c r="DZ395" s="61"/>
      <c r="EA395" s="61"/>
      <c r="EB395" s="61"/>
      <c r="EC395" s="61"/>
      <c r="ED395" s="61"/>
      <c r="EE395" s="61"/>
      <c r="EF395" s="61"/>
      <c r="EG395" s="61"/>
      <c r="EH395" s="61"/>
      <c r="EI395" s="61"/>
      <c r="EJ395" s="61"/>
      <c r="EK395" s="61"/>
      <c r="EL395" s="61"/>
      <c r="EM395" s="61"/>
      <c r="EN395" s="61"/>
    </row>
    <row r="396" spans="1:145" s="56" customFormat="1" ht="47.25" customHeight="1">
      <c r="B396" s="75" t="s">
        <v>447</v>
      </c>
      <c r="C396" s="159" t="s">
        <v>222</v>
      </c>
      <c r="D396" s="329"/>
      <c r="E396" s="671">
        <v>0</v>
      </c>
      <c r="F396" s="671">
        <v>0</v>
      </c>
      <c r="G396" s="293">
        <v>0</v>
      </c>
      <c r="H396" s="349">
        <v>0</v>
      </c>
      <c r="I396" s="83" t="s">
        <v>220</v>
      </c>
      <c r="J396" s="293" t="s">
        <v>10</v>
      </c>
      <c r="K396" s="292">
        <v>95</v>
      </c>
      <c r="L396" s="292">
        <v>95</v>
      </c>
      <c r="M396" s="293">
        <f>L396/K396*100</f>
        <v>100</v>
      </c>
      <c r="N396" s="294">
        <f>M396/100</f>
        <v>1</v>
      </c>
      <c r="O396" s="232"/>
      <c r="P396" s="49"/>
      <c r="Q396" s="49"/>
      <c r="R396" s="49"/>
      <c r="S396" s="49"/>
      <c r="T396" s="49"/>
      <c r="U396" s="49"/>
      <c r="V396" s="49"/>
      <c r="W396" s="49"/>
      <c r="X396" s="49"/>
      <c r="Y396" s="49"/>
      <c r="Z396" s="49"/>
      <c r="AA396" s="49"/>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61"/>
      <c r="AY396" s="61"/>
      <c r="AZ396" s="61"/>
      <c r="BA396" s="61"/>
      <c r="BB396" s="61"/>
      <c r="BC396" s="61"/>
      <c r="BD396" s="61"/>
      <c r="BE396" s="61"/>
      <c r="BF396" s="61"/>
      <c r="BG396" s="61"/>
      <c r="BH396" s="61"/>
      <c r="BI396" s="61"/>
      <c r="BJ396" s="61"/>
      <c r="BK396" s="61"/>
      <c r="BL396" s="61"/>
      <c r="BM396" s="61"/>
      <c r="BN396" s="61"/>
      <c r="BO396" s="61"/>
      <c r="BP396" s="61"/>
      <c r="BQ396" s="61"/>
      <c r="BR396" s="61"/>
      <c r="BS396" s="61"/>
      <c r="BT396" s="61"/>
      <c r="BU396" s="61"/>
      <c r="BV396" s="61"/>
      <c r="BW396" s="61"/>
      <c r="BX396" s="61"/>
      <c r="BY396" s="61"/>
      <c r="BZ396" s="61"/>
      <c r="CA396" s="61"/>
      <c r="CB396" s="61"/>
      <c r="CC396" s="61"/>
      <c r="CD396" s="61"/>
      <c r="CE396" s="61"/>
      <c r="CF396" s="61"/>
      <c r="CG396" s="61"/>
      <c r="CH396" s="61"/>
      <c r="CI396" s="61"/>
      <c r="CJ396" s="61"/>
      <c r="CK396" s="61"/>
      <c r="CL396" s="61"/>
      <c r="CM396" s="61"/>
      <c r="CN396" s="61"/>
      <c r="CO396" s="61"/>
      <c r="CP396" s="61"/>
      <c r="CQ396" s="61"/>
      <c r="CR396" s="61"/>
      <c r="CS396" s="61"/>
      <c r="CT396" s="61"/>
      <c r="CU396" s="61"/>
      <c r="CV396" s="61"/>
      <c r="CW396" s="61"/>
      <c r="CX396" s="61"/>
      <c r="CY396" s="61"/>
      <c r="CZ396" s="61"/>
      <c r="DA396" s="61"/>
      <c r="DB396" s="61"/>
      <c r="DC396" s="61"/>
      <c r="DD396" s="61"/>
      <c r="DE396" s="61"/>
      <c r="DF396" s="61"/>
      <c r="DG396" s="61"/>
      <c r="DH396" s="61"/>
      <c r="DI396" s="61"/>
      <c r="DJ396" s="61"/>
      <c r="DK396" s="61"/>
      <c r="DL396" s="61"/>
      <c r="DM396" s="61"/>
      <c r="DN396" s="61"/>
      <c r="DO396" s="61"/>
      <c r="DP396" s="61"/>
      <c r="DQ396" s="61"/>
      <c r="DR396" s="61"/>
      <c r="DS396" s="61"/>
      <c r="DT396" s="61"/>
      <c r="DU396" s="61"/>
      <c r="DV396" s="61"/>
      <c r="DW396" s="61"/>
      <c r="DX396" s="61"/>
      <c r="DY396" s="61"/>
      <c r="DZ396" s="61"/>
      <c r="EA396" s="61"/>
      <c r="EB396" s="61"/>
      <c r="EC396" s="61"/>
      <c r="ED396" s="61"/>
      <c r="EE396" s="61"/>
      <c r="EF396" s="61"/>
      <c r="EG396" s="61"/>
      <c r="EH396" s="61"/>
      <c r="EI396" s="61"/>
      <c r="EJ396" s="61"/>
      <c r="EK396" s="61"/>
      <c r="EL396" s="61"/>
      <c r="EM396" s="61"/>
      <c r="EN396" s="61"/>
    </row>
    <row r="397" spans="1:145" s="56" customFormat="1" ht="62.25" customHeight="1">
      <c r="B397" s="82"/>
      <c r="C397" s="159"/>
      <c r="D397" s="330"/>
      <c r="E397" s="253"/>
      <c r="F397" s="253"/>
      <c r="G397" s="137"/>
      <c r="H397" s="350"/>
      <c r="I397" s="83" t="s">
        <v>221</v>
      </c>
      <c r="J397" s="293" t="s">
        <v>10</v>
      </c>
      <c r="K397" s="292">
        <v>55</v>
      </c>
      <c r="L397" s="292">
        <v>55</v>
      </c>
      <c r="M397" s="293">
        <f>L397/K397*100</f>
        <v>100</v>
      </c>
      <c r="N397" s="294">
        <f>M397/100</f>
        <v>1</v>
      </c>
      <c r="O397" s="232"/>
      <c r="P397" s="145"/>
      <c r="Q397" s="145"/>
      <c r="R397" s="145"/>
      <c r="S397" s="145"/>
      <c r="T397" s="145"/>
      <c r="U397" s="145"/>
      <c r="V397" s="145"/>
      <c r="W397" s="145"/>
      <c r="X397" s="49"/>
      <c r="Y397" s="49"/>
      <c r="Z397" s="49"/>
      <c r="AA397" s="49"/>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61"/>
      <c r="AY397" s="61"/>
      <c r="AZ397" s="61"/>
      <c r="BA397" s="61"/>
      <c r="BB397" s="61"/>
      <c r="BC397" s="61"/>
      <c r="BD397" s="61"/>
      <c r="BE397" s="61"/>
      <c r="BF397" s="61"/>
      <c r="BG397" s="61"/>
      <c r="BH397" s="61"/>
      <c r="BI397" s="61"/>
      <c r="BJ397" s="61"/>
      <c r="BK397" s="61"/>
      <c r="BL397" s="61"/>
      <c r="BM397" s="61"/>
      <c r="BN397" s="61"/>
      <c r="BO397" s="61"/>
      <c r="BP397" s="61"/>
      <c r="BQ397" s="61"/>
      <c r="BR397" s="61"/>
      <c r="BS397" s="61"/>
      <c r="BT397" s="61"/>
      <c r="BU397" s="61"/>
      <c r="BV397" s="61"/>
      <c r="BW397" s="61"/>
      <c r="BX397" s="61"/>
      <c r="BY397" s="61"/>
      <c r="BZ397" s="61"/>
      <c r="CA397" s="61"/>
      <c r="CB397" s="61"/>
      <c r="CC397" s="61"/>
      <c r="CD397" s="61"/>
      <c r="CE397" s="61"/>
      <c r="CF397" s="61"/>
      <c r="CG397" s="61"/>
      <c r="CH397" s="61"/>
      <c r="CI397" s="61"/>
      <c r="CJ397" s="61"/>
      <c r="CK397" s="61"/>
      <c r="CL397" s="61"/>
      <c r="CM397" s="61"/>
      <c r="CN397" s="61"/>
      <c r="CO397" s="61"/>
      <c r="CP397" s="61"/>
      <c r="CQ397" s="61"/>
      <c r="CR397" s="61"/>
      <c r="CS397" s="61"/>
      <c r="CT397" s="61"/>
      <c r="CU397" s="61"/>
      <c r="CV397" s="61"/>
      <c r="CW397" s="61"/>
      <c r="CX397" s="61"/>
      <c r="CY397" s="61"/>
      <c r="CZ397" s="61"/>
      <c r="DA397" s="61"/>
      <c r="DB397" s="61"/>
      <c r="DC397" s="61"/>
      <c r="DD397" s="61"/>
      <c r="DE397" s="61"/>
      <c r="DF397" s="61"/>
      <c r="DG397" s="61"/>
      <c r="DH397" s="61"/>
      <c r="DI397" s="61"/>
      <c r="DJ397" s="61"/>
      <c r="DK397" s="61"/>
      <c r="DL397" s="61"/>
      <c r="DM397" s="61"/>
      <c r="DN397" s="61"/>
      <c r="DO397" s="61"/>
      <c r="DP397" s="61"/>
      <c r="DQ397" s="61"/>
      <c r="DR397" s="61"/>
      <c r="DS397" s="61"/>
      <c r="DT397" s="61"/>
      <c r="DU397" s="61"/>
      <c r="DV397" s="61"/>
      <c r="DW397" s="61"/>
      <c r="DX397" s="61"/>
      <c r="DY397" s="61"/>
      <c r="DZ397" s="61"/>
      <c r="EA397" s="61"/>
      <c r="EB397" s="61"/>
      <c r="EC397" s="61"/>
      <c r="ED397" s="61"/>
      <c r="EE397" s="61"/>
      <c r="EF397" s="61"/>
      <c r="EG397" s="61"/>
      <c r="EH397" s="61"/>
      <c r="EI397" s="61"/>
      <c r="EJ397" s="61"/>
      <c r="EK397" s="61"/>
      <c r="EL397" s="61"/>
      <c r="EM397" s="61"/>
      <c r="EN397" s="61"/>
    </row>
    <row r="398" spans="1:145" s="142" customFormat="1" ht="30" customHeight="1">
      <c r="A398" s="691"/>
      <c r="B398" s="696"/>
      <c r="C398" s="52" t="s">
        <v>175</v>
      </c>
      <c r="D398" s="58"/>
      <c r="E398" s="243">
        <f>SUM(E396:E397)</f>
        <v>0</v>
      </c>
      <c r="F398" s="243">
        <f>SUM(F396:F397)</f>
        <v>0</v>
      </c>
      <c r="G398" s="424">
        <v>0</v>
      </c>
      <c r="H398" s="434">
        <v>0</v>
      </c>
      <c r="I398" s="147"/>
      <c r="J398" s="148"/>
      <c r="K398" s="227"/>
      <c r="L398" s="227"/>
      <c r="M398" s="424">
        <f>SUM(M396:M397)/2</f>
        <v>100</v>
      </c>
      <c r="N398" s="437">
        <f>M398/100</f>
        <v>1</v>
      </c>
      <c r="O398" s="237"/>
      <c r="P398" s="49"/>
      <c r="Q398" s="49"/>
      <c r="R398" s="49"/>
      <c r="S398" s="49"/>
      <c r="T398" s="49"/>
      <c r="U398" s="49"/>
      <c r="V398" s="49"/>
      <c r="W398" s="49"/>
      <c r="X398" s="145"/>
      <c r="Y398" s="145"/>
      <c r="Z398" s="145"/>
      <c r="AA398" s="145"/>
      <c r="AB398" s="187"/>
      <c r="AC398" s="187"/>
      <c r="AD398" s="187"/>
      <c r="AE398" s="187"/>
      <c r="AF398" s="187"/>
      <c r="AG398" s="187"/>
      <c r="AH398" s="187"/>
      <c r="AI398" s="187"/>
      <c r="AJ398" s="187"/>
      <c r="AK398" s="187"/>
      <c r="AL398" s="187"/>
      <c r="AM398" s="187"/>
      <c r="AN398" s="187"/>
      <c r="AO398" s="187"/>
      <c r="AP398" s="187"/>
      <c r="AQ398" s="187"/>
      <c r="AR398" s="187"/>
      <c r="AS398" s="187"/>
      <c r="AT398" s="187"/>
      <c r="AU398" s="187"/>
      <c r="AV398" s="187"/>
      <c r="AW398" s="187"/>
      <c r="AX398" s="187"/>
      <c r="AY398" s="187"/>
      <c r="AZ398" s="187"/>
      <c r="BA398" s="187"/>
      <c r="BB398" s="187"/>
      <c r="BC398" s="187"/>
      <c r="BD398" s="187"/>
      <c r="BE398" s="187"/>
      <c r="BF398" s="187"/>
      <c r="BG398" s="187"/>
      <c r="BH398" s="187"/>
      <c r="BI398" s="187"/>
      <c r="BJ398" s="187"/>
      <c r="BK398" s="187"/>
      <c r="BL398" s="187"/>
      <c r="BM398" s="187"/>
      <c r="BN398" s="187"/>
      <c r="BO398" s="187"/>
      <c r="BP398" s="187"/>
      <c r="BQ398" s="187"/>
      <c r="BR398" s="187"/>
      <c r="BS398" s="187"/>
      <c r="BT398" s="187"/>
      <c r="BU398" s="187"/>
      <c r="BV398" s="187"/>
      <c r="BW398" s="187"/>
      <c r="BX398" s="187"/>
      <c r="BY398" s="187"/>
      <c r="BZ398" s="187"/>
      <c r="CA398" s="187"/>
      <c r="CB398" s="187"/>
      <c r="CC398" s="187"/>
      <c r="CD398" s="187"/>
      <c r="CE398" s="187"/>
      <c r="CF398" s="187"/>
      <c r="CG398" s="187"/>
      <c r="CH398" s="187"/>
      <c r="CI398" s="187"/>
      <c r="CJ398" s="187"/>
      <c r="CK398" s="187"/>
      <c r="CL398" s="187"/>
      <c r="CM398" s="187"/>
      <c r="CN398" s="187"/>
      <c r="CO398" s="187"/>
      <c r="CP398" s="187"/>
      <c r="CQ398" s="187"/>
      <c r="CR398" s="187"/>
      <c r="CS398" s="187"/>
      <c r="CT398" s="187"/>
      <c r="CU398" s="187"/>
      <c r="CV398" s="187"/>
      <c r="CW398" s="187"/>
      <c r="CX398" s="187"/>
      <c r="CY398" s="187"/>
      <c r="CZ398" s="187"/>
      <c r="DA398" s="187"/>
      <c r="DB398" s="187"/>
      <c r="DC398" s="187"/>
      <c r="DD398" s="187"/>
      <c r="DE398" s="187"/>
      <c r="DF398" s="187"/>
      <c r="DG398" s="187"/>
      <c r="DH398" s="187"/>
      <c r="DI398" s="187"/>
      <c r="DJ398" s="187"/>
      <c r="DK398" s="187"/>
      <c r="DL398" s="187"/>
      <c r="DM398" s="187"/>
      <c r="DN398" s="187"/>
      <c r="DO398" s="187"/>
      <c r="DP398" s="187"/>
      <c r="DQ398" s="187"/>
      <c r="DR398" s="187"/>
      <c r="DS398" s="187"/>
      <c r="DT398" s="187"/>
      <c r="DU398" s="187"/>
      <c r="DV398" s="187"/>
      <c r="DW398" s="187"/>
      <c r="DX398" s="187"/>
      <c r="DY398" s="187"/>
      <c r="DZ398" s="187"/>
      <c r="EA398" s="187"/>
      <c r="EB398" s="187"/>
      <c r="EC398" s="187"/>
      <c r="ED398" s="187"/>
      <c r="EE398" s="187"/>
      <c r="EF398" s="187"/>
      <c r="EG398" s="187"/>
      <c r="EH398" s="187"/>
      <c r="EI398" s="187"/>
      <c r="EJ398" s="187"/>
      <c r="EK398" s="187"/>
      <c r="EL398" s="187"/>
      <c r="EM398" s="187"/>
      <c r="EN398" s="187"/>
      <c r="EO398" s="185"/>
    </row>
    <row r="399" spans="1:145" s="304" customFormat="1" ht="36.75" customHeight="1">
      <c r="A399" s="190"/>
      <c r="B399" s="444"/>
      <c r="C399" s="450" t="s">
        <v>469</v>
      </c>
      <c r="D399" s="466"/>
      <c r="E399" s="445">
        <f>E390+E378+E370</f>
        <v>26558409.959999997</v>
      </c>
      <c r="F399" s="445">
        <f>F390+F378+F370</f>
        <v>26558409.949999999</v>
      </c>
      <c r="G399" s="460">
        <f>(G370+G378+G390)/2</f>
        <v>99.999999979955732</v>
      </c>
      <c r="H399" s="467">
        <f>G399/100</f>
        <v>0.99999999979955734</v>
      </c>
      <c r="I399" s="842" t="s">
        <v>467</v>
      </c>
      <c r="J399" s="843"/>
      <c r="K399" s="843"/>
      <c r="L399" s="844"/>
      <c r="M399" s="496">
        <v>1</v>
      </c>
      <c r="N399" s="468">
        <f>M399/100</f>
        <v>0.01</v>
      </c>
      <c r="O399" s="383"/>
      <c r="AB399" s="190"/>
      <c r="AC399" s="190"/>
      <c r="AD399" s="190"/>
      <c r="AE399" s="190"/>
      <c r="AF399" s="190"/>
      <c r="AG399" s="190"/>
      <c r="AH399" s="190"/>
      <c r="AI399" s="190"/>
      <c r="AJ399" s="190"/>
      <c r="AK399" s="190"/>
      <c r="AL399" s="190"/>
      <c r="AM399" s="190"/>
      <c r="AN399" s="190"/>
      <c r="AO399" s="190"/>
      <c r="AP399" s="190"/>
      <c r="AQ399" s="190"/>
      <c r="AR399" s="190"/>
      <c r="AS399" s="190"/>
      <c r="AT399" s="190"/>
      <c r="AU399" s="190"/>
      <c r="AV399" s="190"/>
      <c r="AW399" s="190"/>
      <c r="AX399" s="190"/>
      <c r="AY399" s="190"/>
      <c r="AZ399" s="190"/>
      <c r="BA399" s="190"/>
      <c r="BB399" s="190"/>
      <c r="BC399" s="190"/>
      <c r="BD399" s="190"/>
      <c r="BE399" s="190"/>
      <c r="BF399" s="190"/>
      <c r="BG399" s="190"/>
      <c r="BH399" s="190"/>
      <c r="BI399" s="190"/>
      <c r="BJ399" s="190"/>
      <c r="BK399" s="190"/>
      <c r="BL399" s="190"/>
      <c r="BM399" s="190"/>
      <c r="BN399" s="190"/>
      <c r="BO399" s="190"/>
      <c r="BP399" s="190"/>
      <c r="BQ399" s="190"/>
      <c r="BR399" s="190"/>
      <c r="BS399" s="190"/>
      <c r="BT399" s="190"/>
      <c r="BU399" s="190"/>
      <c r="BV399" s="190"/>
      <c r="BW399" s="190"/>
      <c r="BX399" s="190"/>
      <c r="BY399" s="190"/>
      <c r="BZ399" s="190"/>
      <c r="CA399" s="190"/>
      <c r="CB399" s="190"/>
      <c r="CC399" s="190"/>
      <c r="CD399" s="190"/>
      <c r="CE399" s="190"/>
      <c r="CF399" s="190"/>
      <c r="CG399" s="190"/>
      <c r="CH399" s="190"/>
      <c r="CI399" s="190"/>
      <c r="CJ399" s="190"/>
      <c r="CK399" s="190"/>
      <c r="CL399" s="190"/>
      <c r="CM399" s="190"/>
      <c r="CN399" s="190"/>
      <c r="CO399" s="190"/>
      <c r="CP399" s="190"/>
      <c r="CQ399" s="190"/>
      <c r="CR399" s="190"/>
      <c r="CS399" s="190"/>
      <c r="CT399" s="190"/>
      <c r="CU399" s="190"/>
      <c r="CV399" s="190"/>
      <c r="CW399" s="190"/>
      <c r="CX399" s="190"/>
      <c r="CY399" s="190"/>
      <c r="CZ399" s="190"/>
      <c r="DA399" s="190"/>
      <c r="DB399" s="190"/>
      <c r="DC399" s="190"/>
      <c r="DD399" s="190"/>
      <c r="DE399" s="190"/>
      <c r="DF399" s="190"/>
      <c r="DG399" s="190"/>
      <c r="DH399" s="190"/>
      <c r="DI399" s="190"/>
      <c r="DJ399" s="190"/>
      <c r="DK399" s="190"/>
      <c r="DL399" s="190"/>
      <c r="DM399" s="190"/>
      <c r="DN399" s="190"/>
      <c r="DO399" s="190"/>
      <c r="DP399" s="190"/>
      <c r="DQ399" s="190"/>
      <c r="DR399" s="190"/>
      <c r="DS399" s="190"/>
      <c r="DT399" s="190"/>
      <c r="DU399" s="190"/>
      <c r="DV399" s="190"/>
      <c r="DW399" s="190"/>
      <c r="DX399" s="190"/>
      <c r="DY399" s="190"/>
      <c r="DZ399" s="190"/>
      <c r="EA399" s="190"/>
      <c r="EB399" s="190"/>
      <c r="EC399" s="190"/>
      <c r="ED399" s="190"/>
      <c r="EE399" s="190"/>
      <c r="EF399" s="190"/>
      <c r="EG399" s="190"/>
      <c r="EH399" s="190"/>
      <c r="EI399" s="190"/>
      <c r="EJ399" s="190"/>
      <c r="EK399" s="190"/>
      <c r="EL399" s="190"/>
      <c r="EM399" s="190"/>
      <c r="EN399" s="190"/>
    </row>
    <row r="400" spans="1:145" s="49" customFormat="1" ht="36.75" customHeight="1">
      <c r="A400" s="61"/>
      <c r="B400" s="438"/>
      <c r="C400" s="133" t="s">
        <v>353</v>
      </c>
      <c r="D400" s="114" t="s">
        <v>357</v>
      </c>
      <c r="E400" s="413">
        <v>0</v>
      </c>
      <c r="F400" s="413">
        <v>0</v>
      </c>
      <c r="G400" s="435"/>
      <c r="H400" s="436"/>
      <c r="I400" s="138"/>
      <c r="J400" s="139"/>
      <c r="K400" s="228"/>
      <c r="L400" s="228"/>
      <c r="M400" s="430"/>
      <c r="N400" s="430"/>
      <c r="O400" s="232"/>
      <c r="P400" s="304"/>
      <c r="Q400" s="304"/>
      <c r="R400" s="304"/>
      <c r="S400" s="304"/>
      <c r="T400" s="304"/>
      <c r="U400" s="304"/>
      <c r="V400" s="304"/>
      <c r="W400" s="304"/>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61"/>
      <c r="AY400" s="61"/>
      <c r="AZ400" s="61"/>
      <c r="BA400" s="61"/>
      <c r="BB400" s="61"/>
      <c r="BC400" s="61"/>
      <c r="BD400" s="61"/>
      <c r="BE400" s="61"/>
      <c r="BF400" s="61"/>
      <c r="BG400" s="61"/>
      <c r="BH400" s="61"/>
      <c r="BI400" s="61"/>
      <c r="BJ400" s="61"/>
      <c r="BK400" s="61"/>
      <c r="BL400" s="61"/>
      <c r="BM400" s="61"/>
      <c r="BN400" s="61"/>
      <c r="BO400" s="61"/>
      <c r="BP400" s="61"/>
      <c r="BQ400" s="61"/>
      <c r="BR400" s="61"/>
      <c r="BS400" s="61"/>
      <c r="BT400" s="61"/>
      <c r="BU400" s="61"/>
      <c r="BV400" s="61"/>
      <c r="BW400" s="61"/>
      <c r="BX400" s="61"/>
      <c r="BY400" s="61"/>
      <c r="BZ400" s="61"/>
      <c r="CA400" s="61"/>
      <c r="CB400" s="61"/>
      <c r="CC400" s="61"/>
      <c r="CD400" s="61"/>
      <c r="CE400" s="61"/>
      <c r="CF400" s="61"/>
      <c r="CG400" s="61"/>
      <c r="CH400" s="61"/>
      <c r="CI400" s="61"/>
      <c r="CJ400" s="61"/>
      <c r="CK400" s="61"/>
      <c r="CL400" s="61"/>
      <c r="CM400" s="61"/>
      <c r="CN400" s="61"/>
      <c r="CO400" s="61"/>
      <c r="CP400" s="61"/>
      <c r="CQ400" s="61"/>
      <c r="CR400" s="61"/>
      <c r="CS400" s="61"/>
      <c r="CT400" s="61"/>
      <c r="CU400" s="61"/>
      <c r="CV400" s="61"/>
      <c r="CW400" s="61"/>
      <c r="CX400" s="61"/>
      <c r="CY400" s="61"/>
      <c r="CZ400" s="61"/>
      <c r="DA400" s="61"/>
      <c r="DB400" s="61"/>
      <c r="DC400" s="61"/>
      <c r="DD400" s="61"/>
      <c r="DE400" s="61"/>
      <c r="DF400" s="61"/>
      <c r="DG400" s="61"/>
      <c r="DH400" s="61"/>
      <c r="DI400" s="61"/>
      <c r="DJ400" s="61"/>
      <c r="DK400" s="61"/>
      <c r="DL400" s="61"/>
      <c r="DM400" s="61"/>
      <c r="DN400" s="61"/>
      <c r="DO400" s="61"/>
      <c r="DP400" s="61"/>
      <c r="DQ400" s="61"/>
      <c r="DR400" s="61"/>
      <c r="DS400" s="61"/>
      <c r="DT400" s="61"/>
      <c r="DU400" s="61"/>
      <c r="DV400" s="61"/>
      <c r="DW400" s="61"/>
      <c r="DX400" s="61"/>
      <c r="DY400" s="61"/>
      <c r="DZ400" s="61"/>
      <c r="EA400" s="61"/>
      <c r="EB400" s="61"/>
      <c r="EC400" s="61"/>
      <c r="ED400" s="61"/>
      <c r="EE400" s="61"/>
      <c r="EF400" s="61"/>
      <c r="EG400" s="61"/>
      <c r="EH400" s="61"/>
      <c r="EI400" s="61"/>
      <c r="EJ400" s="61"/>
      <c r="EK400" s="61"/>
      <c r="EL400" s="61"/>
      <c r="EM400" s="61"/>
      <c r="EN400" s="61"/>
    </row>
    <row r="401" spans="1:144" s="49" customFormat="1" ht="36.75" customHeight="1">
      <c r="A401" s="61"/>
      <c r="B401" s="438"/>
      <c r="C401" s="133" t="s">
        <v>354</v>
      </c>
      <c r="D401" s="114" t="s">
        <v>564</v>
      </c>
      <c r="E401" s="602">
        <v>8975000</v>
      </c>
      <c r="F401" s="602">
        <v>8975000</v>
      </c>
      <c r="G401" s="435"/>
      <c r="H401" s="436"/>
      <c r="I401" s="138"/>
      <c r="J401" s="139"/>
      <c r="K401" s="228"/>
      <c r="L401" s="228"/>
      <c r="M401" s="430"/>
      <c r="N401" s="430"/>
      <c r="O401" s="232"/>
      <c r="P401" s="304"/>
      <c r="Q401" s="304"/>
      <c r="R401" s="304"/>
      <c r="S401" s="304"/>
      <c r="T401" s="304"/>
      <c r="U401" s="304"/>
      <c r="V401" s="304"/>
      <c r="W401" s="304"/>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61"/>
      <c r="AY401" s="61"/>
      <c r="AZ401" s="61"/>
      <c r="BA401" s="61"/>
      <c r="BB401" s="61"/>
      <c r="BC401" s="61"/>
      <c r="BD401" s="61"/>
      <c r="BE401" s="61"/>
      <c r="BF401" s="61"/>
      <c r="BG401" s="61"/>
      <c r="BH401" s="61"/>
      <c r="BI401" s="61"/>
      <c r="BJ401" s="61"/>
      <c r="BK401" s="61"/>
      <c r="BL401" s="61"/>
      <c r="BM401" s="61"/>
      <c r="BN401" s="61"/>
      <c r="BO401" s="61"/>
      <c r="BP401" s="61"/>
      <c r="BQ401" s="61"/>
      <c r="BR401" s="61"/>
      <c r="BS401" s="61"/>
      <c r="BT401" s="61"/>
      <c r="BU401" s="61"/>
      <c r="BV401" s="61"/>
      <c r="BW401" s="61"/>
      <c r="BX401" s="61"/>
      <c r="BY401" s="61"/>
      <c r="BZ401" s="61"/>
      <c r="CA401" s="61"/>
      <c r="CB401" s="61"/>
      <c r="CC401" s="61"/>
      <c r="CD401" s="61"/>
      <c r="CE401" s="61"/>
      <c r="CF401" s="61"/>
      <c r="CG401" s="61"/>
      <c r="CH401" s="61"/>
      <c r="CI401" s="61"/>
      <c r="CJ401" s="61"/>
      <c r="CK401" s="61"/>
      <c r="CL401" s="61"/>
      <c r="CM401" s="61"/>
      <c r="CN401" s="61"/>
      <c r="CO401" s="61"/>
      <c r="CP401" s="61"/>
      <c r="CQ401" s="61"/>
      <c r="CR401" s="61"/>
      <c r="CS401" s="61"/>
      <c r="CT401" s="61"/>
      <c r="CU401" s="61"/>
      <c r="CV401" s="61"/>
      <c r="CW401" s="61"/>
      <c r="CX401" s="61"/>
      <c r="CY401" s="61"/>
      <c r="CZ401" s="61"/>
      <c r="DA401" s="61"/>
      <c r="DB401" s="61"/>
      <c r="DC401" s="61"/>
      <c r="DD401" s="61"/>
      <c r="DE401" s="61"/>
      <c r="DF401" s="61"/>
      <c r="DG401" s="61"/>
      <c r="DH401" s="61"/>
      <c r="DI401" s="61"/>
      <c r="DJ401" s="61"/>
      <c r="DK401" s="61"/>
      <c r="DL401" s="61"/>
      <c r="DM401" s="61"/>
      <c r="DN401" s="61"/>
      <c r="DO401" s="61"/>
      <c r="DP401" s="61"/>
      <c r="DQ401" s="61"/>
      <c r="DR401" s="61"/>
      <c r="DS401" s="61"/>
      <c r="DT401" s="61"/>
      <c r="DU401" s="61"/>
      <c r="DV401" s="61"/>
      <c r="DW401" s="61"/>
      <c r="DX401" s="61"/>
      <c r="DY401" s="61"/>
      <c r="DZ401" s="61"/>
      <c r="EA401" s="61"/>
      <c r="EB401" s="61"/>
      <c r="EC401" s="61"/>
      <c r="ED401" s="61"/>
      <c r="EE401" s="61"/>
      <c r="EF401" s="61"/>
      <c r="EG401" s="61"/>
      <c r="EH401" s="61"/>
      <c r="EI401" s="61"/>
      <c r="EJ401" s="61"/>
      <c r="EK401" s="61"/>
      <c r="EL401" s="61"/>
      <c r="EM401" s="61"/>
      <c r="EN401" s="61"/>
    </row>
    <row r="402" spans="1:144" s="49" customFormat="1" ht="36.75" customHeight="1">
      <c r="A402" s="61"/>
      <c r="B402" s="438"/>
      <c r="C402" s="133" t="s">
        <v>355</v>
      </c>
      <c r="D402" s="114" t="s">
        <v>565</v>
      </c>
      <c r="E402" s="602">
        <v>17583409.960000001</v>
      </c>
      <c r="F402" s="602">
        <v>17583409.949999999</v>
      </c>
      <c r="G402" s="616"/>
      <c r="H402" s="436"/>
      <c r="I402" s="138"/>
      <c r="J402" s="139"/>
      <c r="K402" s="228"/>
      <c r="L402" s="228"/>
      <c r="M402" s="430"/>
      <c r="N402" s="430"/>
      <c r="O402" s="232"/>
      <c r="P402" s="304"/>
      <c r="Q402" s="304"/>
      <c r="R402" s="304"/>
      <c r="S402" s="304"/>
      <c r="T402" s="304"/>
      <c r="U402" s="304"/>
      <c r="V402" s="304"/>
      <c r="W402" s="304"/>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61"/>
      <c r="AY402" s="61"/>
      <c r="AZ402" s="61"/>
      <c r="BA402" s="61"/>
      <c r="BB402" s="61"/>
      <c r="BC402" s="61"/>
      <c r="BD402" s="61"/>
      <c r="BE402" s="61"/>
      <c r="BF402" s="61"/>
      <c r="BG402" s="61"/>
      <c r="BH402" s="61"/>
      <c r="BI402" s="61"/>
      <c r="BJ402" s="61"/>
      <c r="BK402" s="61"/>
      <c r="BL402" s="61"/>
      <c r="BM402" s="61"/>
      <c r="BN402" s="61"/>
      <c r="BO402" s="61"/>
      <c r="BP402" s="61"/>
      <c r="BQ402" s="61"/>
      <c r="BR402" s="61"/>
      <c r="BS402" s="61"/>
      <c r="BT402" s="61"/>
      <c r="BU402" s="61"/>
      <c r="BV402" s="61"/>
      <c r="BW402" s="61"/>
      <c r="BX402" s="61"/>
      <c r="BY402" s="61"/>
      <c r="BZ402" s="61"/>
      <c r="CA402" s="61"/>
      <c r="CB402" s="61"/>
      <c r="CC402" s="61"/>
      <c r="CD402" s="61"/>
      <c r="CE402" s="61"/>
      <c r="CF402" s="61"/>
      <c r="CG402" s="61"/>
      <c r="CH402" s="61"/>
      <c r="CI402" s="61"/>
      <c r="CJ402" s="61"/>
      <c r="CK402" s="61"/>
      <c r="CL402" s="61"/>
      <c r="CM402" s="61"/>
      <c r="CN402" s="61"/>
      <c r="CO402" s="61"/>
      <c r="CP402" s="61"/>
      <c r="CQ402" s="61"/>
      <c r="CR402" s="61"/>
      <c r="CS402" s="61"/>
      <c r="CT402" s="61"/>
      <c r="CU402" s="61"/>
      <c r="CV402" s="61"/>
      <c r="CW402" s="61"/>
      <c r="CX402" s="61"/>
      <c r="CY402" s="61"/>
      <c r="CZ402" s="61"/>
      <c r="DA402" s="61"/>
      <c r="DB402" s="61"/>
      <c r="DC402" s="61"/>
      <c r="DD402" s="61"/>
      <c r="DE402" s="61"/>
      <c r="DF402" s="61"/>
      <c r="DG402" s="61"/>
      <c r="DH402" s="61"/>
      <c r="DI402" s="61"/>
      <c r="DJ402" s="61"/>
      <c r="DK402" s="61"/>
      <c r="DL402" s="61"/>
      <c r="DM402" s="61"/>
      <c r="DN402" s="61"/>
      <c r="DO402" s="61"/>
      <c r="DP402" s="61"/>
      <c r="DQ402" s="61"/>
      <c r="DR402" s="61"/>
      <c r="DS402" s="61"/>
      <c r="DT402" s="61"/>
      <c r="DU402" s="61"/>
      <c r="DV402" s="61"/>
      <c r="DW402" s="61"/>
      <c r="DX402" s="61"/>
      <c r="DY402" s="61"/>
      <c r="DZ402" s="61"/>
      <c r="EA402" s="61"/>
      <c r="EB402" s="61"/>
      <c r="EC402" s="61"/>
      <c r="ED402" s="61"/>
      <c r="EE402" s="61"/>
      <c r="EF402" s="61"/>
      <c r="EG402" s="61"/>
      <c r="EH402" s="61"/>
      <c r="EI402" s="61"/>
      <c r="EJ402" s="61"/>
      <c r="EK402" s="61"/>
      <c r="EL402" s="61"/>
      <c r="EM402" s="61"/>
      <c r="EN402" s="61"/>
    </row>
    <row r="403" spans="1:144" s="49" customFormat="1" ht="36.75" customHeight="1">
      <c r="A403" s="61"/>
      <c r="B403" s="438"/>
      <c r="C403" s="133" t="s">
        <v>356</v>
      </c>
      <c r="D403" s="114" t="s">
        <v>359</v>
      </c>
      <c r="E403" s="413">
        <v>0</v>
      </c>
      <c r="F403" s="413">
        <v>0</v>
      </c>
      <c r="G403" s="435"/>
      <c r="H403" s="436"/>
      <c r="I403" s="138"/>
      <c r="J403" s="139"/>
      <c r="K403" s="228"/>
      <c r="L403" s="228"/>
      <c r="M403" s="430"/>
      <c r="N403" s="430"/>
      <c r="O403" s="232"/>
      <c r="P403" s="304"/>
      <c r="Q403" s="304"/>
      <c r="R403" s="304"/>
      <c r="S403" s="304"/>
      <c r="T403" s="304"/>
      <c r="U403" s="304"/>
      <c r="V403" s="304"/>
      <c r="W403" s="304"/>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61"/>
      <c r="AY403" s="61"/>
      <c r="AZ403" s="61"/>
      <c r="BA403" s="61"/>
      <c r="BB403" s="61"/>
      <c r="BC403" s="61"/>
      <c r="BD403" s="61"/>
      <c r="BE403" s="61"/>
      <c r="BF403" s="61"/>
      <c r="BG403" s="61"/>
      <c r="BH403" s="61"/>
      <c r="BI403" s="61"/>
      <c r="BJ403" s="61"/>
      <c r="BK403" s="61"/>
      <c r="BL403" s="61"/>
      <c r="BM403" s="61"/>
      <c r="BN403" s="61"/>
      <c r="BO403" s="61"/>
      <c r="BP403" s="61"/>
      <c r="BQ403" s="61"/>
      <c r="BR403" s="61"/>
      <c r="BS403" s="61"/>
      <c r="BT403" s="61"/>
      <c r="BU403" s="61"/>
      <c r="BV403" s="61"/>
      <c r="BW403" s="61"/>
      <c r="BX403" s="61"/>
      <c r="BY403" s="61"/>
      <c r="BZ403" s="61"/>
      <c r="CA403" s="61"/>
      <c r="CB403" s="61"/>
      <c r="CC403" s="61"/>
      <c r="CD403" s="61"/>
      <c r="CE403" s="61"/>
      <c r="CF403" s="61"/>
      <c r="CG403" s="61"/>
      <c r="CH403" s="61"/>
      <c r="CI403" s="61"/>
      <c r="CJ403" s="61"/>
      <c r="CK403" s="61"/>
      <c r="CL403" s="61"/>
      <c r="CM403" s="61"/>
      <c r="CN403" s="61"/>
      <c r="CO403" s="61"/>
      <c r="CP403" s="61"/>
      <c r="CQ403" s="61"/>
      <c r="CR403" s="61"/>
      <c r="CS403" s="61"/>
      <c r="CT403" s="61"/>
      <c r="CU403" s="61"/>
      <c r="CV403" s="61"/>
      <c r="CW403" s="61"/>
      <c r="CX403" s="61"/>
      <c r="CY403" s="61"/>
      <c r="CZ403" s="61"/>
      <c r="DA403" s="61"/>
      <c r="DB403" s="61"/>
      <c r="DC403" s="61"/>
      <c r="DD403" s="61"/>
      <c r="DE403" s="61"/>
      <c r="DF403" s="61"/>
      <c r="DG403" s="61"/>
      <c r="DH403" s="61"/>
      <c r="DI403" s="61"/>
      <c r="DJ403" s="61"/>
      <c r="DK403" s="61"/>
      <c r="DL403" s="61"/>
      <c r="DM403" s="61"/>
      <c r="DN403" s="61"/>
      <c r="DO403" s="61"/>
      <c r="DP403" s="61"/>
      <c r="DQ403" s="61"/>
      <c r="DR403" s="61"/>
      <c r="DS403" s="61"/>
      <c r="DT403" s="61"/>
      <c r="DU403" s="61"/>
      <c r="DV403" s="61"/>
      <c r="DW403" s="61"/>
      <c r="DX403" s="61"/>
      <c r="DY403" s="61"/>
      <c r="DZ403" s="61"/>
      <c r="EA403" s="61"/>
      <c r="EB403" s="61"/>
      <c r="EC403" s="61"/>
      <c r="ED403" s="61"/>
      <c r="EE403" s="61"/>
      <c r="EF403" s="61"/>
      <c r="EG403" s="61"/>
      <c r="EH403" s="61"/>
      <c r="EI403" s="61"/>
      <c r="EJ403" s="61"/>
      <c r="EK403" s="61"/>
      <c r="EL403" s="61"/>
      <c r="EM403" s="61"/>
      <c r="EN403" s="61"/>
    </row>
    <row r="404" spans="1:144" s="105" customFormat="1" ht="41.25" customHeight="1">
      <c r="A404" s="190"/>
      <c r="B404" s="140"/>
      <c r="C404" s="736" t="s">
        <v>636</v>
      </c>
      <c r="D404" s="737"/>
      <c r="E404" s="737"/>
      <c r="F404" s="737"/>
      <c r="G404" s="737"/>
      <c r="H404" s="737"/>
      <c r="I404" s="737"/>
      <c r="J404" s="737"/>
      <c r="K404" s="737"/>
      <c r="L404" s="737"/>
      <c r="M404" s="737"/>
      <c r="N404" s="752"/>
      <c r="O404" s="232"/>
      <c r="P404" s="298"/>
      <c r="Q404" s="298"/>
      <c r="R404" s="298"/>
      <c r="S404" s="298"/>
      <c r="T404" s="298"/>
      <c r="U404" s="298"/>
      <c r="V404" s="298"/>
      <c r="W404" s="298"/>
      <c r="X404" s="304"/>
      <c r="Y404" s="304"/>
      <c r="Z404" s="304"/>
      <c r="AA404" s="304"/>
      <c r="AB404" s="190"/>
      <c r="AC404" s="190"/>
      <c r="AD404" s="190"/>
      <c r="AE404" s="190"/>
      <c r="AF404" s="190"/>
      <c r="AG404" s="190"/>
      <c r="AH404" s="190"/>
      <c r="AI404" s="190"/>
      <c r="AJ404" s="190"/>
      <c r="AK404" s="190"/>
      <c r="AL404" s="190"/>
      <c r="AM404" s="190"/>
      <c r="AN404" s="190"/>
      <c r="AO404" s="190"/>
      <c r="AP404" s="190"/>
      <c r="AQ404" s="190"/>
      <c r="AR404" s="190"/>
      <c r="AS404" s="190"/>
      <c r="AT404" s="190"/>
      <c r="AU404" s="190"/>
      <c r="AV404" s="190"/>
      <c r="AW404" s="190"/>
      <c r="AX404" s="190"/>
      <c r="AY404" s="190"/>
      <c r="AZ404" s="190"/>
      <c r="BA404" s="190"/>
      <c r="BB404" s="190"/>
      <c r="BC404" s="190"/>
      <c r="BD404" s="190"/>
      <c r="BE404" s="190"/>
      <c r="BF404" s="190"/>
      <c r="BG404" s="190"/>
      <c r="BH404" s="190"/>
      <c r="BI404" s="190"/>
      <c r="BJ404" s="190"/>
      <c r="BK404" s="190"/>
      <c r="BL404" s="190"/>
      <c r="BM404" s="190"/>
      <c r="BN404" s="190"/>
      <c r="BO404" s="190"/>
      <c r="BP404" s="190"/>
      <c r="BQ404" s="190"/>
      <c r="BR404" s="190"/>
      <c r="BS404" s="190"/>
      <c r="BT404" s="190"/>
      <c r="BU404" s="190"/>
      <c r="BV404" s="190"/>
      <c r="BW404" s="190"/>
      <c r="BX404" s="190"/>
      <c r="BY404" s="190"/>
      <c r="BZ404" s="190"/>
      <c r="CA404" s="190"/>
      <c r="CB404" s="190"/>
      <c r="CC404" s="190"/>
      <c r="CD404" s="190"/>
      <c r="CE404" s="190"/>
      <c r="CF404" s="190"/>
      <c r="CG404" s="190"/>
      <c r="CH404" s="190"/>
      <c r="CI404" s="190"/>
      <c r="CJ404" s="190"/>
      <c r="CK404" s="190"/>
      <c r="CL404" s="190"/>
      <c r="CM404" s="190"/>
      <c r="CN404" s="190"/>
      <c r="CO404" s="190"/>
      <c r="CP404" s="190"/>
      <c r="CQ404" s="190"/>
      <c r="CR404" s="190"/>
      <c r="CS404" s="190"/>
      <c r="CT404" s="190"/>
      <c r="CU404" s="190"/>
      <c r="CV404" s="190"/>
      <c r="CW404" s="190"/>
      <c r="CX404" s="190"/>
      <c r="CY404" s="190"/>
      <c r="CZ404" s="190"/>
      <c r="DA404" s="190"/>
      <c r="DB404" s="190"/>
      <c r="DC404" s="190"/>
      <c r="DD404" s="190"/>
      <c r="DE404" s="190"/>
      <c r="DF404" s="190"/>
      <c r="DG404" s="190"/>
      <c r="DH404" s="190"/>
      <c r="DI404" s="190"/>
      <c r="DJ404" s="190"/>
      <c r="DK404" s="190"/>
      <c r="DL404" s="190"/>
      <c r="DM404" s="190"/>
      <c r="DN404" s="190"/>
      <c r="DO404" s="190"/>
      <c r="DP404" s="190"/>
      <c r="DQ404" s="190"/>
      <c r="DR404" s="190"/>
      <c r="DS404" s="190"/>
      <c r="DT404" s="190"/>
      <c r="DU404" s="190"/>
      <c r="DV404" s="190"/>
      <c r="DW404" s="190"/>
      <c r="DX404" s="190"/>
      <c r="DY404" s="190"/>
      <c r="DZ404" s="190"/>
      <c r="EA404" s="190"/>
      <c r="EB404" s="190"/>
      <c r="EC404" s="190"/>
      <c r="ED404" s="190"/>
      <c r="EE404" s="190"/>
      <c r="EF404" s="190"/>
      <c r="EG404" s="190"/>
      <c r="EH404" s="190"/>
      <c r="EI404" s="190"/>
      <c r="EJ404" s="190"/>
      <c r="EK404" s="190"/>
      <c r="EL404" s="190"/>
      <c r="EM404" s="190"/>
      <c r="EN404" s="190"/>
    </row>
    <row r="405" spans="1:144" s="96" customFormat="1" ht="55.5" customHeight="1">
      <c r="A405" s="459"/>
      <c r="B405" s="97" t="s">
        <v>312</v>
      </c>
      <c r="C405" s="738" t="s">
        <v>322</v>
      </c>
      <c r="D405" s="831"/>
      <c r="E405" s="831"/>
      <c r="F405" s="831"/>
      <c r="G405" s="831"/>
      <c r="H405" s="831"/>
      <c r="I405" s="831"/>
      <c r="J405" s="831"/>
      <c r="K405" s="831"/>
      <c r="L405" s="831"/>
      <c r="M405" s="831"/>
      <c r="N405" s="832"/>
      <c r="O405" s="232"/>
      <c r="P405" s="304"/>
      <c r="Q405" s="304"/>
      <c r="R405" s="304"/>
      <c r="S405" s="304"/>
      <c r="T405" s="304"/>
      <c r="U405" s="304"/>
      <c r="V405" s="304"/>
      <c r="W405" s="304"/>
      <c r="X405" s="304"/>
      <c r="Y405" s="304"/>
      <c r="Z405" s="304"/>
      <c r="AA405" s="304"/>
      <c r="AB405" s="190"/>
      <c r="AC405" s="190"/>
      <c r="AD405" s="190"/>
      <c r="AE405" s="190"/>
      <c r="AF405" s="190"/>
      <c r="AG405" s="190"/>
      <c r="AH405" s="190"/>
      <c r="AI405" s="190"/>
      <c r="AJ405" s="190"/>
      <c r="AK405" s="190"/>
      <c r="AL405" s="190"/>
      <c r="AM405" s="190"/>
      <c r="AN405" s="190"/>
      <c r="AO405" s="190"/>
      <c r="AP405" s="190"/>
      <c r="AQ405" s="190"/>
      <c r="AR405" s="190"/>
      <c r="AS405" s="190"/>
      <c r="AT405" s="190"/>
      <c r="AU405" s="190"/>
      <c r="AV405" s="190"/>
      <c r="AW405" s="190"/>
      <c r="AX405" s="190"/>
      <c r="AY405" s="190"/>
      <c r="AZ405" s="190"/>
      <c r="BA405" s="190"/>
      <c r="BB405" s="190"/>
      <c r="BC405" s="190"/>
      <c r="BD405" s="190"/>
      <c r="BE405" s="190"/>
      <c r="BF405" s="190"/>
      <c r="BG405" s="190"/>
      <c r="BH405" s="190"/>
      <c r="BI405" s="190"/>
      <c r="BJ405" s="190"/>
      <c r="BK405" s="190"/>
      <c r="BL405" s="190"/>
      <c r="BM405" s="190"/>
      <c r="BN405" s="190"/>
      <c r="BO405" s="190"/>
      <c r="BP405" s="190"/>
      <c r="BQ405" s="190"/>
      <c r="BR405" s="190"/>
      <c r="BS405" s="190"/>
      <c r="BT405" s="190"/>
      <c r="BU405" s="190"/>
      <c r="BV405" s="190"/>
      <c r="BW405" s="190"/>
      <c r="BX405" s="190"/>
      <c r="BY405" s="190"/>
      <c r="BZ405" s="190"/>
      <c r="CA405" s="190"/>
      <c r="CB405" s="190"/>
      <c r="CC405" s="190"/>
      <c r="CD405" s="190"/>
      <c r="CE405" s="190"/>
      <c r="CF405" s="190"/>
      <c r="CG405" s="190"/>
      <c r="CH405" s="190"/>
      <c r="CI405" s="190"/>
      <c r="CJ405" s="190"/>
      <c r="CK405" s="190"/>
      <c r="CL405" s="190"/>
      <c r="CM405" s="190"/>
      <c r="CN405" s="190"/>
      <c r="CO405" s="190"/>
      <c r="CP405" s="190"/>
      <c r="CQ405" s="190"/>
      <c r="CR405" s="190"/>
      <c r="CS405" s="190"/>
      <c r="CT405" s="190"/>
      <c r="CU405" s="190"/>
      <c r="CV405" s="190"/>
      <c r="CW405" s="190"/>
      <c r="CX405" s="190"/>
      <c r="CY405" s="190"/>
      <c r="CZ405" s="190"/>
      <c r="DA405" s="190"/>
      <c r="DB405" s="190"/>
      <c r="DC405" s="190"/>
      <c r="DD405" s="190"/>
      <c r="DE405" s="190"/>
      <c r="DF405" s="190"/>
      <c r="DG405" s="190"/>
      <c r="DH405" s="190"/>
      <c r="DI405" s="190"/>
      <c r="DJ405" s="190"/>
      <c r="DK405" s="190"/>
      <c r="DL405" s="190"/>
      <c r="DM405" s="190"/>
      <c r="DN405" s="190"/>
      <c r="DO405" s="190"/>
      <c r="DP405" s="190"/>
      <c r="DQ405" s="190"/>
      <c r="DR405" s="190"/>
      <c r="DS405" s="190"/>
      <c r="DT405" s="190"/>
      <c r="DU405" s="190"/>
      <c r="DV405" s="190"/>
      <c r="DW405" s="190"/>
      <c r="DX405" s="190"/>
      <c r="DY405" s="190"/>
      <c r="DZ405" s="190"/>
      <c r="EA405" s="190"/>
      <c r="EB405" s="190"/>
      <c r="EC405" s="190"/>
      <c r="ED405" s="190"/>
      <c r="EE405" s="190"/>
      <c r="EF405" s="190"/>
      <c r="EG405" s="190"/>
      <c r="EH405" s="190"/>
      <c r="EI405" s="190"/>
      <c r="EJ405" s="190"/>
      <c r="EK405" s="190"/>
      <c r="EL405" s="190"/>
      <c r="EM405" s="190"/>
      <c r="EN405" s="190"/>
    </row>
    <row r="406" spans="1:144" s="99" customFormat="1" ht="27.75" customHeight="1">
      <c r="B406" s="100"/>
      <c r="C406" s="786" t="s">
        <v>118</v>
      </c>
      <c r="D406" s="787"/>
      <c r="E406" s="787"/>
      <c r="F406" s="787"/>
      <c r="G406" s="787"/>
      <c r="H406" s="787"/>
      <c r="I406" s="787"/>
      <c r="J406" s="787"/>
      <c r="K406" s="787"/>
      <c r="L406" s="787"/>
      <c r="M406" s="787"/>
      <c r="N406" s="788"/>
      <c r="O406" s="232"/>
      <c r="P406" s="282"/>
      <c r="Q406" s="282"/>
      <c r="R406" s="282"/>
      <c r="S406" s="282"/>
      <c r="T406" s="282"/>
      <c r="U406" s="282"/>
      <c r="V406" s="282"/>
      <c r="W406" s="282"/>
      <c r="X406" s="282"/>
      <c r="Y406" s="282"/>
      <c r="Z406" s="282"/>
      <c r="AA406" s="282"/>
      <c r="AB406" s="106"/>
      <c r="AC406" s="106"/>
      <c r="AD406" s="106"/>
      <c r="AE406" s="106"/>
      <c r="AF406" s="106"/>
      <c r="AG406" s="106"/>
      <c r="AH406" s="106"/>
      <c r="AI406" s="106"/>
      <c r="AJ406" s="106"/>
      <c r="AK406" s="106"/>
      <c r="AL406" s="106"/>
      <c r="AM406" s="106"/>
      <c r="AN406" s="106"/>
      <c r="AO406" s="106"/>
      <c r="AP406" s="106"/>
      <c r="AQ406" s="106"/>
      <c r="AR406" s="106"/>
      <c r="AS406" s="106"/>
      <c r="AT406" s="106"/>
      <c r="AU406" s="106"/>
      <c r="AV406" s="106"/>
      <c r="AW406" s="106"/>
      <c r="AX406" s="106"/>
      <c r="AY406" s="106"/>
      <c r="AZ406" s="106"/>
      <c r="BA406" s="106"/>
      <c r="BB406" s="106"/>
      <c r="BC406" s="106"/>
      <c r="BD406" s="106"/>
      <c r="BE406" s="106"/>
      <c r="BF406" s="106"/>
      <c r="BG406" s="106"/>
      <c r="BH406" s="106"/>
      <c r="BI406" s="106"/>
      <c r="BJ406" s="106"/>
      <c r="BK406" s="106"/>
      <c r="BL406" s="106"/>
      <c r="BM406" s="106"/>
      <c r="BN406" s="106"/>
      <c r="BO406" s="106"/>
      <c r="BP406" s="106"/>
      <c r="BQ406" s="106"/>
      <c r="BR406" s="106"/>
      <c r="BS406" s="106"/>
      <c r="BT406" s="106"/>
      <c r="BU406" s="106"/>
      <c r="BV406" s="106"/>
      <c r="BW406" s="106"/>
      <c r="BX406" s="106"/>
      <c r="BY406" s="106"/>
      <c r="BZ406" s="106"/>
      <c r="CA406" s="106"/>
      <c r="CB406" s="106"/>
      <c r="CC406" s="106"/>
      <c r="CD406" s="106"/>
      <c r="CE406" s="106"/>
      <c r="CF406" s="106"/>
      <c r="CG406" s="106"/>
      <c r="CH406" s="106"/>
      <c r="CI406" s="106"/>
      <c r="CJ406" s="106"/>
      <c r="CK406" s="106"/>
      <c r="CL406" s="106"/>
      <c r="CM406" s="106"/>
      <c r="CN406" s="106"/>
      <c r="CO406" s="106"/>
      <c r="CP406" s="106"/>
      <c r="CQ406" s="106"/>
      <c r="CR406" s="106"/>
      <c r="CS406" s="106"/>
      <c r="CT406" s="106"/>
      <c r="CU406" s="106"/>
      <c r="CV406" s="106"/>
      <c r="CW406" s="106"/>
      <c r="CX406" s="106"/>
      <c r="CY406" s="106"/>
      <c r="CZ406" s="106"/>
      <c r="DA406" s="106"/>
      <c r="DB406" s="106"/>
      <c r="DC406" s="106"/>
      <c r="DD406" s="106"/>
      <c r="DE406" s="106"/>
      <c r="DF406" s="106"/>
      <c r="DG406" s="106"/>
      <c r="DH406" s="106"/>
      <c r="DI406" s="106"/>
      <c r="DJ406" s="106"/>
      <c r="DK406" s="106"/>
      <c r="DL406" s="106"/>
      <c r="DM406" s="106"/>
      <c r="DN406" s="106"/>
      <c r="DO406" s="106"/>
      <c r="DP406" s="106"/>
      <c r="DQ406" s="106"/>
      <c r="DR406" s="106"/>
      <c r="DS406" s="106"/>
      <c r="DT406" s="106"/>
      <c r="DU406" s="106"/>
      <c r="DV406" s="106"/>
      <c r="DW406" s="106"/>
      <c r="DX406" s="106"/>
      <c r="DY406" s="106"/>
      <c r="DZ406" s="106"/>
      <c r="EA406" s="106"/>
      <c r="EB406" s="106"/>
      <c r="EC406" s="106"/>
      <c r="ED406" s="106"/>
      <c r="EE406" s="106"/>
      <c r="EF406" s="106"/>
      <c r="EG406" s="106"/>
      <c r="EH406" s="106"/>
      <c r="EI406" s="106"/>
      <c r="EJ406" s="106"/>
      <c r="EK406" s="106"/>
      <c r="EL406" s="106"/>
      <c r="EM406" s="106"/>
      <c r="EN406" s="106"/>
    </row>
    <row r="407" spans="1:144" s="99" customFormat="1" ht="22.5" customHeight="1">
      <c r="B407" s="100"/>
      <c r="C407" s="786" t="s">
        <v>119</v>
      </c>
      <c r="D407" s="787"/>
      <c r="E407" s="787"/>
      <c r="F407" s="787"/>
      <c r="G407" s="787"/>
      <c r="H407" s="787"/>
      <c r="I407" s="787"/>
      <c r="J407" s="787"/>
      <c r="K407" s="787"/>
      <c r="L407" s="787"/>
      <c r="M407" s="787"/>
      <c r="N407" s="788"/>
      <c r="O407" s="232"/>
      <c r="P407" s="282"/>
      <c r="Q407" s="282"/>
      <c r="R407" s="282"/>
      <c r="S407" s="282"/>
      <c r="T407" s="282"/>
      <c r="U407" s="282"/>
      <c r="V407" s="282"/>
      <c r="W407" s="282"/>
      <c r="X407" s="282"/>
      <c r="Y407" s="282"/>
      <c r="Z407" s="282"/>
      <c r="AA407" s="282"/>
      <c r="AB407" s="106"/>
      <c r="AC407" s="106"/>
      <c r="AD407" s="106"/>
      <c r="AE407" s="106"/>
      <c r="AF407" s="106"/>
      <c r="AG407" s="106"/>
      <c r="AH407" s="106"/>
      <c r="AI407" s="106"/>
      <c r="AJ407" s="106"/>
      <c r="AK407" s="106"/>
      <c r="AL407" s="106"/>
      <c r="AM407" s="106"/>
      <c r="AN407" s="106"/>
      <c r="AO407" s="106"/>
      <c r="AP407" s="106"/>
      <c r="AQ407" s="106"/>
      <c r="AR407" s="106"/>
      <c r="AS407" s="106"/>
      <c r="AT407" s="106"/>
      <c r="AU407" s="106"/>
      <c r="AV407" s="106"/>
      <c r="AW407" s="106"/>
      <c r="AX407" s="106"/>
      <c r="AY407" s="106"/>
      <c r="AZ407" s="106"/>
      <c r="BA407" s="106"/>
      <c r="BB407" s="106"/>
      <c r="BC407" s="106"/>
      <c r="BD407" s="106"/>
      <c r="BE407" s="106"/>
      <c r="BF407" s="106"/>
      <c r="BG407" s="106"/>
      <c r="BH407" s="106"/>
      <c r="BI407" s="106"/>
      <c r="BJ407" s="106"/>
      <c r="BK407" s="106"/>
      <c r="BL407" s="106"/>
      <c r="BM407" s="106"/>
      <c r="BN407" s="106"/>
      <c r="BO407" s="106"/>
      <c r="BP407" s="106"/>
      <c r="BQ407" s="106"/>
      <c r="BR407" s="106"/>
      <c r="BS407" s="106"/>
      <c r="BT407" s="106"/>
      <c r="BU407" s="106"/>
      <c r="BV407" s="106"/>
      <c r="BW407" s="106"/>
      <c r="BX407" s="106"/>
      <c r="BY407" s="106"/>
      <c r="BZ407" s="106"/>
      <c r="CA407" s="106"/>
      <c r="CB407" s="106"/>
      <c r="CC407" s="106"/>
      <c r="CD407" s="106"/>
      <c r="CE407" s="106"/>
      <c r="CF407" s="106"/>
      <c r="CG407" s="106"/>
      <c r="CH407" s="106"/>
      <c r="CI407" s="106"/>
      <c r="CJ407" s="106"/>
      <c r="CK407" s="106"/>
      <c r="CL407" s="106"/>
      <c r="CM407" s="106"/>
      <c r="CN407" s="106"/>
      <c r="CO407" s="106"/>
      <c r="CP407" s="106"/>
      <c r="CQ407" s="106"/>
      <c r="CR407" s="106"/>
      <c r="CS407" s="106"/>
      <c r="CT407" s="106"/>
      <c r="CU407" s="106"/>
      <c r="CV407" s="106"/>
      <c r="CW407" s="106"/>
      <c r="CX407" s="106"/>
      <c r="CY407" s="106"/>
      <c r="CZ407" s="106"/>
      <c r="DA407" s="106"/>
      <c r="DB407" s="106"/>
      <c r="DC407" s="106"/>
      <c r="DD407" s="106"/>
      <c r="DE407" s="106"/>
      <c r="DF407" s="106"/>
      <c r="DG407" s="106"/>
      <c r="DH407" s="106"/>
      <c r="DI407" s="106"/>
      <c r="DJ407" s="106"/>
      <c r="DK407" s="106"/>
      <c r="DL407" s="106"/>
      <c r="DM407" s="106"/>
      <c r="DN407" s="106"/>
      <c r="DO407" s="106"/>
      <c r="DP407" s="106"/>
      <c r="DQ407" s="106"/>
      <c r="DR407" s="106"/>
      <c r="DS407" s="106"/>
      <c r="DT407" s="106"/>
      <c r="DU407" s="106"/>
      <c r="DV407" s="106"/>
      <c r="DW407" s="106"/>
      <c r="DX407" s="106"/>
      <c r="DY407" s="106"/>
      <c r="DZ407" s="106"/>
      <c r="EA407" s="106"/>
      <c r="EB407" s="106"/>
      <c r="EC407" s="106"/>
      <c r="ED407" s="106"/>
      <c r="EE407" s="106"/>
      <c r="EF407" s="106"/>
      <c r="EG407" s="106"/>
      <c r="EH407" s="106"/>
      <c r="EI407" s="106"/>
      <c r="EJ407" s="106"/>
      <c r="EK407" s="106"/>
      <c r="EL407" s="106"/>
      <c r="EM407" s="106"/>
      <c r="EN407" s="106"/>
    </row>
    <row r="408" spans="1:144" s="99" customFormat="1" ht="22.5" customHeight="1">
      <c r="B408" s="100"/>
      <c r="C408" s="835" t="s">
        <v>120</v>
      </c>
      <c r="D408" s="836"/>
      <c r="E408" s="836"/>
      <c r="F408" s="836"/>
      <c r="G408" s="836"/>
      <c r="H408" s="836"/>
      <c r="I408" s="836"/>
      <c r="J408" s="836"/>
      <c r="K408" s="836"/>
      <c r="L408" s="836"/>
      <c r="M408" s="836"/>
      <c r="N408" s="837"/>
      <c r="O408" s="232"/>
      <c r="P408" s="282"/>
      <c r="Q408" s="282"/>
      <c r="R408" s="282"/>
      <c r="S408" s="282"/>
      <c r="T408" s="282"/>
      <c r="U408" s="282"/>
      <c r="V408" s="282"/>
      <c r="W408" s="282"/>
      <c r="X408" s="282"/>
      <c r="Y408" s="282"/>
      <c r="Z408" s="282"/>
      <c r="AA408" s="282"/>
      <c r="AB408" s="106"/>
      <c r="AC408" s="106"/>
      <c r="AD408" s="106"/>
      <c r="AE408" s="106"/>
      <c r="AF408" s="106"/>
      <c r="AG408" s="106"/>
      <c r="AH408" s="106"/>
      <c r="AI408" s="106"/>
      <c r="AJ408" s="106"/>
      <c r="AK408" s="106"/>
      <c r="AL408" s="106"/>
      <c r="AM408" s="106"/>
      <c r="AN408" s="106"/>
      <c r="AO408" s="106"/>
      <c r="AP408" s="106"/>
      <c r="AQ408" s="106"/>
      <c r="AR408" s="106"/>
      <c r="AS408" s="106"/>
      <c r="AT408" s="106"/>
      <c r="AU408" s="106"/>
      <c r="AV408" s="106"/>
      <c r="AW408" s="106"/>
      <c r="AX408" s="106"/>
      <c r="AY408" s="106"/>
      <c r="AZ408" s="106"/>
      <c r="BA408" s="106"/>
      <c r="BB408" s="106"/>
      <c r="BC408" s="106"/>
      <c r="BD408" s="106"/>
      <c r="BE408" s="106"/>
      <c r="BF408" s="106"/>
      <c r="BG408" s="106"/>
      <c r="BH408" s="106"/>
      <c r="BI408" s="106"/>
      <c r="BJ408" s="106"/>
      <c r="BK408" s="106"/>
      <c r="BL408" s="106"/>
      <c r="BM408" s="106"/>
      <c r="BN408" s="106"/>
      <c r="BO408" s="106"/>
      <c r="BP408" s="106"/>
      <c r="BQ408" s="106"/>
      <c r="BR408" s="106"/>
      <c r="BS408" s="106"/>
      <c r="BT408" s="106"/>
      <c r="BU408" s="106"/>
      <c r="BV408" s="106"/>
      <c r="BW408" s="106"/>
      <c r="BX408" s="106"/>
      <c r="BY408" s="106"/>
      <c r="BZ408" s="106"/>
      <c r="CA408" s="106"/>
      <c r="CB408" s="106"/>
      <c r="CC408" s="106"/>
      <c r="CD408" s="106"/>
      <c r="CE408" s="106"/>
      <c r="CF408" s="106"/>
      <c r="CG408" s="106"/>
      <c r="CH408" s="106"/>
      <c r="CI408" s="106"/>
      <c r="CJ408" s="106"/>
      <c r="CK408" s="106"/>
      <c r="CL408" s="106"/>
      <c r="CM408" s="106"/>
      <c r="CN408" s="106"/>
      <c r="CO408" s="106"/>
      <c r="CP408" s="106"/>
      <c r="CQ408" s="106"/>
      <c r="CR408" s="106"/>
      <c r="CS408" s="106"/>
      <c r="CT408" s="106"/>
      <c r="CU408" s="106"/>
      <c r="CV408" s="106"/>
      <c r="CW408" s="106"/>
      <c r="CX408" s="106"/>
      <c r="CY408" s="106"/>
      <c r="CZ408" s="106"/>
      <c r="DA408" s="106"/>
      <c r="DB408" s="106"/>
      <c r="DC408" s="106"/>
      <c r="DD408" s="106"/>
      <c r="DE408" s="106"/>
      <c r="DF408" s="106"/>
      <c r="DG408" s="106"/>
      <c r="DH408" s="106"/>
      <c r="DI408" s="106"/>
      <c r="DJ408" s="106"/>
      <c r="DK408" s="106"/>
      <c r="DL408" s="106"/>
      <c r="DM408" s="106"/>
      <c r="DN408" s="106"/>
      <c r="DO408" s="106"/>
      <c r="DP408" s="106"/>
      <c r="DQ408" s="106"/>
      <c r="DR408" s="106"/>
      <c r="DS408" s="106"/>
      <c r="DT408" s="106"/>
      <c r="DU408" s="106"/>
      <c r="DV408" s="106"/>
      <c r="DW408" s="106"/>
      <c r="DX408" s="106"/>
      <c r="DY408" s="106"/>
      <c r="DZ408" s="106"/>
      <c r="EA408" s="106"/>
      <c r="EB408" s="106"/>
      <c r="EC408" s="106"/>
      <c r="ED408" s="106"/>
      <c r="EE408" s="106"/>
      <c r="EF408" s="106"/>
      <c r="EG408" s="106"/>
      <c r="EH408" s="106"/>
      <c r="EI408" s="106"/>
      <c r="EJ408" s="106"/>
      <c r="EK408" s="106"/>
      <c r="EL408" s="106"/>
      <c r="EM408" s="106"/>
      <c r="EN408" s="106"/>
    </row>
    <row r="409" spans="1:144" s="99" customFormat="1" ht="22.5" customHeight="1">
      <c r="B409" s="100"/>
      <c r="C409" s="786" t="s">
        <v>324</v>
      </c>
      <c r="D409" s="787"/>
      <c r="E409" s="787"/>
      <c r="F409" s="787"/>
      <c r="G409" s="787"/>
      <c r="H409" s="787"/>
      <c r="I409" s="787"/>
      <c r="J409" s="787"/>
      <c r="K409" s="787"/>
      <c r="L409" s="787"/>
      <c r="M409" s="787"/>
      <c r="N409" s="788"/>
      <c r="O409" s="232"/>
      <c r="P409" s="282"/>
      <c r="Q409" s="282"/>
      <c r="R409" s="282"/>
      <c r="S409" s="282"/>
      <c r="T409" s="282"/>
      <c r="U409" s="282"/>
      <c r="V409" s="282"/>
      <c r="W409" s="282"/>
      <c r="X409" s="282"/>
      <c r="Y409" s="282"/>
      <c r="Z409" s="282"/>
      <c r="AA409" s="282"/>
      <c r="AB409" s="106"/>
      <c r="AC409" s="106"/>
      <c r="AD409" s="106"/>
      <c r="AE409" s="106"/>
      <c r="AF409" s="106"/>
      <c r="AG409" s="106"/>
      <c r="AH409" s="106"/>
      <c r="AI409" s="106"/>
      <c r="AJ409" s="106"/>
      <c r="AK409" s="106"/>
      <c r="AL409" s="106"/>
      <c r="AM409" s="106"/>
      <c r="AN409" s="106"/>
      <c r="AO409" s="106"/>
      <c r="AP409" s="106"/>
      <c r="AQ409" s="106"/>
      <c r="AR409" s="106"/>
      <c r="AS409" s="106"/>
      <c r="AT409" s="106"/>
      <c r="AU409" s="106"/>
      <c r="AV409" s="106"/>
      <c r="AW409" s="106"/>
      <c r="AX409" s="106"/>
      <c r="AY409" s="106"/>
      <c r="AZ409" s="106"/>
      <c r="BA409" s="106"/>
      <c r="BB409" s="106"/>
      <c r="BC409" s="106"/>
      <c r="BD409" s="106"/>
      <c r="BE409" s="106"/>
      <c r="BF409" s="106"/>
      <c r="BG409" s="106"/>
      <c r="BH409" s="106"/>
      <c r="BI409" s="106"/>
      <c r="BJ409" s="106"/>
      <c r="BK409" s="106"/>
      <c r="BL409" s="106"/>
      <c r="BM409" s="106"/>
      <c r="BN409" s="106"/>
      <c r="BO409" s="106"/>
      <c r="BP409" s="106"/>
      <c r="BQ409" s="106"/>
      <c r="BR409" s="106"/>
      <c r="BS409" s="106"/>
      <c r="BT409" s="106"/>
      <c r="BU409" s="106"/>
      <c r="BV409" s="106"/>
      <c r="BW409" s="106"/>
      <c r="BX409" s="106"/>
      <c r="BY409" s="106"/>
      <c r="BZ409" s="106"/>
      <c r="CA409" s="106"/>
      <c r="CB409" s="106"/>
      <c r="CC409" s="106"/>
      <c r="CD409" s="106"/>
      <c r="CE409" s="106"/>
      <c r="CF409" s="106"/>
      <c r="CG409" s="106"/>
      <c r="CH409" s="106"/>
      <c r="CI409" s="106"/>
      <c r="CJ409" s="106"/>
      <c r="CK409" s="106"/>
      <c r="CL409" s="106"/>
      <c r="CM409" s="106"/>
      <c r="CN409" s="106"/>
      <c r="CO409" s="106"/>
      <c r="CP409" s="106"/>
      <c r="CQ409" s="106"/>
      <c r="CR409" s="106"/>
      <c r="CS409" s="106"/>
      <c r="CT409" s="106"/>
      <c r="CU409" s="106"/>
      <c r="CV409" s="106"/>
      <c r="CW409" s="106"/>
      <c r="CX409" s="106"/>
      <c r="CY409" s="106"/>
      <c r="CZ409" s="106"/>
      <c r="DA409" s="106"/>
      <c r="DB409" s="106"/>
      <c r="DC409" s="106"/>
      <c r="DD409" s="106"/>
      <c r="DE409" s="106"/>
      <c r="DF409" s="106"/>
      <c r="DG409" s="106"/>
      <c r="DH409" s="106"/>
      <c r="DI409" s="106"/>
      <c r="DJ409" s="106"/>
      <c r="DK409" s="106"/>
      <c r="DL409" s="106"/>
      <c r="DM409" s="106"/>
      <c r="DN409" s="106"/>
      <c r="DO409" s="106"/>
      <c r="DP409" s="106"/>
      <c r="DQ409" s="106"/>
      <c r="DR409" s="106"/>
      <c r="DS409" s="106"/>
      <c r="DT409" s="106"/>
      <c r="DU409" s="106"/>
      <c r="DV409" s="106"/>
      <c r="DW409" s="106"/>
      <c r="DX409" s="106"/>
      <c r="DY409" s="106"/>
      <c r="DZ409" s="106"/>
      <c r="EA409" s="106"/>
      <c r="EB409" s="106"/>
      <c r="EC409" s="106"/>
      <c r="ED409" s="106"/>
      <c r="EE409" s="106"/>
      <c r="EF409" s="106"/>
      <c r="EG409" s="106"/>
      <c r="EH409" s="106"/>
      <c r="EI409" s="106"/>
      <c r="EJ409" s="106"/>
      <c r="EK409" s="106"/>
      <c r="EL409" s="106"/>
      <c r="EM409" s="106"/>
      <c r="EN409" s="106"/>
    </row>
    <row r="410" spans="1:144" ht="32.25" customHeight="1">
      <c r="B410" s="198" t="s">
        <v>314</v>
      </c>
      <c r="C410" s="774" t="s">
        <v>323</v>
      </c>
      <c r="D410" s="775"/>
      <c r="E410" s="775"/>
      <c r="F410" s="775"/>
      <c r="G410" s="775"/>
      <c r="H410" s="775"/>
      <c r="I410" s="775"/>
      <c r="J410" s="775"/>
      <c r="K410" s="775"/>
      <c r="L410" s="775"/>
      <c r="M410" s="775"/>
      <c r="N410" s="374"/>
    </row>
    <row r="411" spans="1:144" ht="24" customHeight="1">
      <c r="B411" s="13"/>
      <c r="C411" s="753" t="s">
        <v>121</v>
      </c>
      <c r="D411" s="754"/>
      <c r="E411" s="754"/>
      <c r="F411" s="754"/>
      <c r="G411" s="754"/>
      <c r="H411" s="754"/>
      <c r="I411" s="754"/>
      <c r="J411" s="754"/>
      <c r="K411" s="754"/>
      <c r="L411" s="754"/>
      <c r="M411" s="754"/>
      <c r="N411" s="755"/>
    </row>
    <row r="412" spans="1:144" ht="24.75" customHeight="1">
      <c r="B412" s="13"/>
      <c r="C412" s="753" t="s">
        <v>122</v>
      </c>
      <c r="D412" s="754"/>
      <c r="E412" s="754"/>
      <c r="F412" s="754"/>
      <c r="G412" s="754"/>
      <c r="H412" s="754"/>
      <c r="I412" s="754"/>
      <c r="J412" s="754"/>
      <c r="K412" s="754"/>
      <c r="L412" s="754"/>
      <c r="M412" s="754"/>
      <c r="N412" s="755"/>
    </row>
    <row r="413" spans="1:144" ht="35.25" customHeight="1">
      <c r="B413" s="13"/>
      <c r="C413" s="753" t="s">
        <v>123</v>
      </c>
      <c r="D413" s="754"/>
      <c r="E413" s="754"/>
      <c r="F413" s="754"/>
      <c r="G413" s="754"/>
      <c r="H413" s="754"/>
      <c r="I413" s="754"/>
      <c r="J413" s="754"/>
      <c r="K413" s="754"/>
      <c r="L413" s="754"/>
      <c r="M413" s="754"/>
      <c r="N413" s="755"/>
    </row>
    <row r="414" spans="1:144" ht="25.5" customHeight="1">
      <c r="B414" s="13"/>
      <c r="C414" s="753" t="s">
        <v>124</v>
      </c>
      <c r="D414" s="754"/>
      <c r="E414" s="754"/>
      <c r="F414" s="754"/>
      <c r="G414" s="754"/>
      <c r="H414" s="754"/>
      <c r="I414" s="754"/>
      <c r="J414" s="754"/>
      <c r="K414" s="754"/>
      <c r="L414" s="754"/>
      <c r="M414" s="754"/>
      <c r="N414" s="755"/>
    </row>
    <row r="415" spans="1:144" ht="24.75" customHeight="1">
      <c r="B415" s="13"/>
      <c r="C415" s="753" t="s">
        <v>125</v>
      </c>
      <c r="D415" s="754"/>
      <c r="E415" s="754"/>
      <c r="F415" s="754"/>
      <c r="G415" s="754"/>
      <c r="H415" s="754"/>
      <c r="I415" s="754"/>
      <c r="J415" s="754"/>
      <c r="K415" s="754"/>
      <c r="L415" s="754"/>
      <c r="M415" s="754"/>
      <c r="N415" s="755"/>
    </row>
    <row r="416" spans="1:144" ht="24" customHeight="1">
      <c r="B416" s="13"/>
      <c r="C416" s="753" t="s">
        <v>126</v>
      </c>
      <c r="D416" s="754"/>
      <c r="E416" s="754"/>
      <c r="F416" s="754"/>
      <c r="G416" s="754"/>
      <c r="H416" s="754"/>
      <c r="I416" s="754"/>
      <c r="J416" s="754"/>
      <c r="K416" s="754"/>
      <c r="L416" s="754"/>
      <c r="M416" s="754"/>
      <c r="N416" s="755"/>
    </row>
    <row r="417" spans="1:144" ht="117" customHeight="1">
      <c r="B417" s="593" t="s">
        <v>315</v>
      </c>
      <c r="C417" s="39" t="s">
        <v>455</v>
      </c>
      <c r="D417" s="169"/>
      <c r="E417" s="601">
        <v>250800</v>
      </c>
      <c r="F417" s="601">
        <v>250800</v>
      </c>
      <c r="G417" s="594">
        <f t="shared" ref="G417" si="60">F417/E417*100</f>
        <v>100</v>
      </c>
      <c r="H417" s="315">
        <f t="shared" ref="H417" si="61">G417/100</f>
        <v>1</v>
      </c>
      <c r="I417" s="672" t="s">
        <v>637</v>
      </c>
      <c r="J417" s="523" t="s">
        <v>10</v>
      </c>
      <c r="K417" s="523">
        <v>100</v>
      </c>
      <c r="L417" s="523">
        <v>100</v>
      </c>
      <c r="M417" s="11">
        <f t="shared" ref="M417:M421" si="62">L417/K417*100</f>
        <v>100</v>
      </c>
      <c r="N417" s="361">
        <f t="shared" ref="N417:N421" si="63">M417/100</f>
        <v>1</v>
      </c>
    </row>
    <row r="418" spans="1:144" ht="103.5" customHeight="1">
      <c r="B418" s="593" t="s">
        <v>316</v>
      </c>
      <c r="C418" s="39" t="s">
        <v>540</v>
      </c>
      <c r="D418" s="169"/>
      <c r="E418" s="601">
        <v>4741500</v>
      </c>
      <c r="F418" s="601">
        <v>4734316.3600000003</v>
      </c>
      <c r="G418" s="594">
        <f t="shared" ref="G418:G422" si="64">F418/E418*100</f>
        <v>99.848494358325439</v>
      </c>
      <c r="H418" s="315">
        <f t="shared" ref="H418:H422" si="65">G418/100</f>
        <v>0.99848494358325435</v>
      </c>
      <c r="I418" s="672" t="s">
        <v>638</v>
      </c>
      <c r="J418" s="523" t="s">
        <v>10</v>
      </c>
      <c r="K418" s="523">
        <v>100</v>
      </c>
      <c r="L418" s="523">
        <v>100</v>
      </c>
      <c r="M418" s="11">
        <f t="shared" si="62"/>
        <v>100</v>
      </c>
      <c r="N418" s="361">
        <f t="shared" si="63"/>
        <v>1</v>
      </c>
    </row>
    <row r="419" spans="1:144" ht="127.5" customHeight="1">
      <c r="B419" s="593" t="s">
        <v>448</v>
      </c>
      <c r="C419" s="39" t="s">
        <v>541</v>
      </c>
      <c r="D419" s="169"/>
      <c r="E419" s="601">
        <v>181200</v>
      </c>
      <c r="F419" s="601">
        <v>167385.29</v>
      </c>
      <c r="G419" s="594">
        <f t="shared" si="64"/>
        <v>92.375987858719654</v>
      </c>
      <c r="H419" s="315">
        <f t="shared" si="65"/>
        <v>0.92375987858719655</v>
      </c>
      <c r="I419" s="673" t="s">
        <v>641</v>
      </c>
      <c r="J419" s="523" t="s">
        <v>192</v>
      </c>
      <c r="K419" s="523">
        <v>7</v>
      </c>
      <c r="L419" s="523">
        <v>7</v>
      </c>
      <c r="M419" s="11">
        <f t="shared" si="62"/>
        <v>100</v>
      </c>
      <c r="N419" s="361">
        <f t="shared" si="63"/>
        <v>1</v>
      </c>
    </row>
    <row r="420" spans="1:144" ht="106.5" customHeight="1">
      <c r="B420" s="593" t="s">
        <v>456</v>
      </c>
      <c r="C420" s="39" t="s">
        <v>542</v>
      </c>
      <c r="D420" s="169"/>
      <c r="E420" s="601">
        <v>58800</v>
      </c>
      <c r="F420" s="601">
        <v>55000</v>
      </c>
      <c r="G420" s="594">
        <f t="shared" si="64"/>
        <v>93.5374149659864</v>
      </c>
      <c r="H420" s="315">
        <f t="shared" si="65"/>
        <v>0.93537414965986398</v>
      </c>
      <c r="I420" s="673" t="s">
        <v>642</v>
      </c>
      <c r="J420" s="523" t="s">
        <v>639</v>
      </c>
      <c r="K420" s="523">
        <v>17</v>
      </c>
      <c r="L420" s="523">
        <v>17</v>
      </c>
      <c r="M420" s="11">
        <f t="shared" si="62"/>
        <v>100</v>
      </c>
      <c r="N420" s="361">
        <f t="shared" si="63"/>
        <v>1</v>
      </c>
    </row>
    <row r="421" spans="1:144" ht="112.5" customHeight="1">
      <c r="B421" s="593" t="s">
        <v>457</v>
      </c>
      <c r="C421" s="39" t="s">
        <v>543</v>
      </c>
      <c r="D421" s="169"/>
      <c r="E421" s="601">
        <v>1585500</v>
      </c>
      <c r="F421" s="601">
        <v>1585500</v>
      </c>
      <c r="G421" s="594">
        <f t="shared" si="64"/>
        <v>100</v>
      </c>
      <c r="H421" s="315">
        <f t="shared" si="65"/>
        <v>1</v>
      </c>
      <c r="I421" s="673" t="s">
        <v>643</v>
      </c>
      <c r="J421" s="523" t="s">
        <v>640</v>
      </c>
      <c r="K421" s="523">
        <v>1</v>
      </c>
      <c r="L421" s="523">
        <v>1</v>
      </c>
      <c r="M421" s="11">
        <f t="shared" si="62"/>
        <v>100</v>
      </c>
      <c r="N421" s="361">
        <f t="shared" si="63"/>
        <v>1</v>
      </c>
    </row>
    <row r="422" spans="1:144" ht="92.25" customHeight="1">
      <c r="B422" s="593" t="s">
        <v>539</v>
      </c>
      <c r="C422" s="39" t="s">
        <v>544</v>
      </c>
      <c r="D422" s="169"/>
      <c r="E422" s="601">
        <v>80100</v>
      </c>
      <c r="F422" s="601">
        <v>69411.66</v>
      </c>
      <c r="G422" s="594">
        <f t="shared" si="64"/>
        <v>86.656254681647951</v>
      </c>
      <c r="H422" s="315">
        <f t="shared" si="65"/>
        <v>0.86656254681647948</v>
      </c>
      <c r="I422" s="673" t="s">
        <v>644</v>
      </c>
      <c r="J422" s="523" t="s">
        <v>10</v>
      </c>
      <c r="K422" s="523">
        <v>100</v>
      </c>
      <c r="L422" s="523">
        <v>100</v>
      </c>
      <c r="M422" s="11">
        <f t="shared" ref="M422" si="66">L422/K422*100</f>
        <v>100</v>
      </c>
      <c r="N422" s="361">
        <f t="shared" ref="N422:N423" si="67">M422/100</f>
        <v>1</v>
      </c>
    </row>
    <row r="423" spans="1:144" s="71" customFormat="1" ht="28.5" customHeight="1">
      <c r="A423" s="56"/>
      <c r="B423" s="58"/>
      <c r="C423" s="52" t="s">
        <v>81</v>
      </c>
      <c r="D423" s="316"/>
      <c r="E423" s="246">
        <f>SUM(E417:E422)</f>
        <v>6897900</v>
      </c>
      <c r="F423" s="246">
        <f>SUM(F417:F422)</f>
        <v>6862413.3100000005</v>
      </c>
      <c r="G423" s="552">
        <f>F423/E423*100</f>
        <v>99.48554357123183</v>
      </c>
      <c r="H423" s="553">
        <f t="shared" ref="H423" si="68">G423/100</f>
        <v>0.99485543571231827</v>
      </c>
      <c r="I423" s="52"/>
      <c r="J423" s="74"/>
      <c r="K423" s="212"/>
      <c r="L423" s="212"/>
      <c r="M423" s="377">
        <f>SUM(M417:M422)/6</f>
        <v>100</v>
      </c>
      <c r="N423" s="200">
        <f t="shared" si="67"/>
        <v>1</v>
      </c>
      <c r="O423" s="232"/>
      <c r="P423" s="49"/>
      <c r="Q423" s="49"/>
      <c r="R423" s="49"/>
      <c r="S423" s="49"/>
      <c r="T423" s="49"/>
      <c r="U423" s="49"/>
      <c r="V423" s="49"/>
      <c r="W423" s="49"/>
      <c r="X423" s="49"/>
      <c r="Y423" s="49"/>
      <c r="Z423" s="49"/>
      <c r="AA423" s="49"/>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61"/>
      <c r="AY423" s="61"/>
      <c r="AZ423" s="61"/>
      <c r="BA423" s="61"/>
      <c r="BB423" s="61"/>
      <c r="BC423" s="61"/>
      <c r="BD423" s="61"/>
      <c r="BE423" s="61"/>
      <c r="BF423" s="61"/>
      <c r="BG423" s="61"/>
      <c r="BH423" s="61"/>
      <c r="BI423" s="61"/>
      <c r="BJ423" s="61"/>
      <c r="BK423" s="61"/>
      <c r="BL423" s="61"/>
      <c r="BM423" s="61"/>
      <c r="BN423" s="61"/>
      <c r="BO423" s="61"/>
      <c r="BP423" s="61"/>
      <c r="BQ423" s="61"/>
      <c r="BR423" s="61"/>
      <c r="BS423" s="61"/>
      <c r="BT423" s="61"/>
      <c r="BU423" s="61"/>
      <c r="BV423" s="61"/>
      <c r="BW423" s="61"/>
      <c r="BX423" s="61"/>
      <c r="BY423" s="61"/>
      <c r="BZ423" s="61"/>
      <c r="CA423" s="61"/>
      <c r="CB423" s="61"/>
      <c r="CC423" s="61"/>
      <c r="CD423" s="61"/>
      <c r="CE423" s="61"/>
      <c r="CF423" s="61"/>
      <c r="CG423" s="61"/>
      <c r="CH423" s="61"/>
      <c r="CI423" s="61"/>
      <c r="CJ423" s="61"/>
      <c r="CK423" s="61"/>
      <c r="CL423" s="61"/>
      <c r="CM423" s="61"/>
      <c r="CN423" s="61"/>
      <c r="CO423" s="61"/>
      <c r="CP423" s="61"/>
      <c r="CQ423" s="61"/>
      <c r="CR423" s="61"/>
      <c r="CS423" s="61"/>
      <c r="CT423" s="61"/>
      <c r="CU423" s="61"/>
      <c r="CV423" s="61"/>
      <c r="CW423" s="61"/>
      <c r="CX423" s="61"/>
      <c r="CY423" s="61"/>
      <c r="CZ423" s="61"/>
      <c r="DA423" s="61"/>
      <c r="DB423" s="61"/>
      <c r="DC423" s="61"/>
      <c r="DD423" s="61"/>
      <c r="DE423" s="61"/>
      <c r="DF423" s="61"/>
      <c r="DG423" s="61"/>
      <c r="DH423" s="61"/>
      <c r="DI423" s="61"/>
      <c r="DJ423" s="61"/>
      <c r="DK423" s="61"/>
      <c r="DL423" s="61"/>
      <c r="DM423" s="61"/>
      <c r="DN423" s="61"/>
      <c r="DO423" s="61"/>
      <c r="DP423" s="61"/>
      <c r="DQ423" s="61"/>
      <c r="DR423" s="61"/>
      <c r="DS423" s="61"/>
      <c r="DT423" s="61"/>
      <c r="DU423" s="61"/>
      <c r="DV423" s="61"/>
      <c r="DW423" s="61"/>
      <c r="DX423" s="61"/>
      <c r="DY423" s="61"/>
      <c r="DZ423" s="61"/>
      <c r="EA423" s="61"/>
      <c r="EB423" s="61"/>
      <c r="EC423" s="61"/>
      <c r="ED423" s="61"/>
      <c r="EE423" s="61"/>
      <c r="EF423" s="61"/>
      <c r="EG423" s="61"/>
      <c r="EH423" s="61"/>
      <c r="EI423" s="61"/>
      <c r="EJ423" s="61"/>
      <c r="EK423" s="61"/>
      <c r="EL423" s="61"/>
      <c r="EM423" s="61"/>
      <c r="EN423" s="61"/>
    </row>
    <row r="424" spans="1:144" s="459" customFormat="1" ht="40.5" customHeight="1">
      <c r="A424" s="459" t="e">
        <f>F424/F395*100</f>
        <v>#DIV/0!</v>
      </c>
      <c r="B424" s="380"/>
      <c r="C424" s="469" t="s">
        <v>313</v>
      </c>
      <c r="D424" s="380"/>
      <c r="E424" s="458">
        <f>E423</f>
        <v>6897900</v>
      </c>
      <c r="F424" s="458">
        <f>F423</f>
        <v>6862413.3100000005</v>
      </c>
      <c r="G424" s="446">
        <f>F424/E424*100</f>
        <v>99.48554357123183</v>
      </c>
      <c r="H424" s="388">
        <f>G424/100</f>
        <v>0.99485543571231827</v>
      </c>
      <c r="I424" s="744" t="s">
        <v>367</v>
      </c>
      <c r="J424" s="745"/>
      <c r="K424" s="745"/>
      <c r="L424" s="770"/>
      <c r="M424" s="391">
        <v>1</v>
      </c>
      <c r="N424" s="470">
        <v>1</v>
      </c>
      <c r="O424" s="383"/>
      <c r="P424" s="304"/>
      <c r="Q424" s="304"/>
      <c r="R424" s="304"/>
      <c r="S424" s="304"/>
      <c r="T424" s="304"/>
      <c r="U424" s="304"/>
      <c r="V424" s="304"/>
      <c r="W424" s="304"/>
      <c r="X424" s="304"/>
      <c r="Y424" s="304"/>
      <c r="Z424" s="304"/>
      <c r="AA424" s="304"/>
      <c r="AB424" s="190"/>
      <c r="AC424" s="190"/>
      <c r="AD424" s="190"/>
      <c r="AE424" s="190"/>
      <c r="AF424" s="190"/>
      <c r="AG424" s="190"/>
      <c r="AH424" s="190"/>
      <c r="AI424" s="190"/>
      <c r="AJ424" s="190"/>
      <c r="AK424" s="190"/>
      <c r="AL424" s="190"/>
      <c r="AM424" s="190"/>
      <c r="AN424" s="190"/>
      <c r="AO424" s="190"/>
      <c r="AP424" s="190"/>
      <c r="AQ424" s="190"/>
      <c r="AR424" s="190"/>
      <c r="AS424" s="190"/>
      <c r="AT424" s="190"/>
      <c r="AU424" s="190"/>
      <c r="AV424" s="190"/>
      <c r="AW424" s="190"/>
      <c r="AX424" s="190"/>
      <c r="AY424" s="190"/>
      <c r="AZ424" s="190"/>
      <c r="BA424" s="190"/>
      <c r="BB424" s="190"/>
      <c r="BC424" s="190"/>
      <c r="BD424" s="190"/>
      <c r="BE424" s="190"/>
      <c r="BF424" s="190"/>
      <c r="BG424" s="190"/>
      <c r="BH424" s="190"/>
      <c r="BI424" s="190"/>
      <c r="BJ424" s="190"/>
      <c r="BK424" s="190"/>
      <c r="BL424" s="190"/>
      <c r="BM424" s="190"/>
      <c r="BN424" s="190"/>
      <c r="BO424" s="190"/>
      <c r="BP424" s="190"/>
      <c r="BQ424" s="190"/>
      <c r="BR424" s="190"/>
      <c r="BS424" s="190"/>
      <c r="BT424" s="190"/>
      <c r="BU424" s="190"/>
      <c r="BV424" s="190"/>
      <c r="BW424" s="190"/>
      <c r="BX424" s="190"/>
      <c r="BY424" s="190"/>
      <c r="BZ424" s="190"/>
      <c r="CA424" s="190"/>
      <c r="CB424" s="190"/>
      <c r="CC424" s="190"/>
      <c r="CD424" s="190"/>
      <c r="CE424" s="190"/>
      <c r="CF424" s="190"/>
      <c r="CG424" s="190"/>
      <c r="CH424" s="190"/>
      <c r="CI424" s="190"/>
      <c r="CJ424" s="190"/>
      <c r="CK424" s="190"/>
      <c r="CL424" s="190"/>
      <c r="CM424" s="190"/>
      <c r="CN424" s="190"/>
      <c r="CO424" s="190"/>
      <c r="CP424" s="190"/>
      <c r="CQ424" s="190"/>
      <c r="CR424" s="190"/>
      <c r="CS424" s="190"/>
      <c r="CT424" s="190"/>
      <c r="CU424" s="190"/>
      <c r="CV424" s="190"/>
      <c r="CW424" s="190"/>
      <c r="CX424" s="190"/>
      <c r="CY424" s="190"/>
      <c r="CZ424" s="190"/>
      <c r="DA424" s="190"/>
      <c r="DB424" s="190"/>
      <c r="DC424" s="190"/>
      <c r="DD424" s="190"/>
      <c r="DE424" s="190"/>
      <c r="DF424" s="190"/>
      <c r="DG424" s="190"/>
      <c r="DH424" s="190"/>
      <c r="DI424" s="190"/>
      <c r="DJ424" s="190"/>
      <c r="DK424" s="190"/>
      <c r="DL424" s="190"/>
      <c r="DM424" s="190"/>
      <c r="DN424" s="190"/>
      <c r="DO424" s="190"/>
      <c r="DP424" s="190"/>
      <c r="DQ424" s="190"/>
      <c r="DR424" s="190"/>
      <c r="DS424" s="190"/>
      <c r="DT424" s="190"/>
      <c r="DU424" s="190"/>
      <c r="DV424" s="190"/>
      <c r="DW424" s="190"/>
      <c r="DX424" s="190"/>
      <c r="DY424" s="190"/>
      <c r="DZ424" s="190"/>
      <c r="EA424" s="190"/>
      <c r="EB424" s="190"/>
      <c r="EC424" s="190"/>
      <c r="ED424" s="190"/>
      <c r="EE424" s="190"/>
      <c r="EF424" s="190"/>
      <c r="EG424" s="190"/>
      <c r="EH424" s="190"/>
      <c r="EI424" s="190"/>
      <c r="EJ424" s="190"/>
      <c r="EK424" s="190"/>
      <c r="EL424" s="190"/>
      <c r="EM424" s="190"/>
      <c r="EN424" s="190"/>
    </row>
    <row r="425" spans="1:144" s="56" customFormat="1" ht="30.75" customHeight="1">
      <c r="B425" s="109"/>
      <c r="C425" s="133" t="s">
        <v>353</v>
      </c>
      <c r="D425" s="114" t="s">
        <v>357</v>
      </c>
      <c r="E425" s="413">
        <v>0</v>
      </c>
      <c r="F425" s="413">
        <v>0</v>
      </c>
      <c r="G425" s="315"/>
      <c r="H425" s="341"/>
      <c r="I425" s="110"/>
      <c r="J425" s="110"/>
      <c r="K425" s="110"/>
      <c r="L425" s="110"/>
      <c r="M425" s="95"/>
      <c r="N425" s="439"/>
      <c r="O425" s="232"/>
      <c r="P425" s="49"/>
      <c r="Q425" s="49"/>
      <c r="R425" s="49"/>
      <c r="S425" s="49"/>
      <c r="T425" s="49"/>
      <c r="U425" s="49"/>
      <c r="V425" s="49"/>
      <c r="W425" s="49"/>
      <c r="X425" s="49"/>
      <c r="Y425" s="49"/>
      <c r="Z425" s="49"/>
      <c r="AA425" s="49"/>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61"/>
      <c r="AY425" s="61"/>
      <c r="AZ425" s="61"/>
      <c r="BA425" s="61"/>
      <c r="BB425" s="61"/>
      <c r="BC425" s="61"/>
      <c r="BD425" s="61"/>
      <c r="BE425" s="61"/>
      <c r="BF425" s="61"/>
      <c r="BG425" s="61"/>
      <c r="BH425" s="61"/>
      <c r="BI425" s="61"/>
      <c r="BJ425" s="61"/>
      <c r="BK425" s="61"/>
      <c r="BL425" s="61"/>
      <c r="BM425" s="61"/>
      <c r="BN425" s="61"/>
      <c r="BO425" s="61"/>
      <c r="BP425" s="61"/>
      <c r="BQ425" s="61"/>
      <c r="BR425" s="61"/>
      <c r="BS425" s="61"/>
      <c r="BT425" s="61"/>
      <c r="BU425" s="61"/>
      <c r="BV425" s="61"/>
      <c r="BW425" s="61"/>
      <c r="BX425" s="61"/>
      <c r="BY425" s="61"/>
      <c r="BZ425" s="61"/>
      <c r="CA425" s="61"/>
      <c r="CB425" s="61"/>
      <c r="CC425" s="61"/>
      <c r="CD425" s="61"/>
      <c r="CE425" s="61"/>
      <c r="CF425" s="61"/>
      <c r="CG425" s="61"/>
      <c r="CH425" s="61"/>
      <c r="CI425" s="61"/>
      <c r="CJ425" s="61"/>
      <c r="CK425" s="61"/>
      <c r="CL425" s="61"/>
      <c r="CM425" s="61"/>
      <c r="CN425" s="61"/>
      <c r="CO425" s="61"/>
      <c r="CP425" s="61"/>
      <c r="CQ425" s="61"/>
      <c r="CR425" s="61"/>
      <c r="CS425" s="61"/>
      <c r="CT425" s="61"/>
      <c r="CU425" s="61"/>
      <c r="CV425" s="61"/>
      <c r="CW425" s="61"/>
      <c r="CX425" s="61"/>
      <c r="CY425" s="61"/>
      <c r="CZ425" s="61"/>
      <c r="DA425" s="61"/>
      <c r="DB425" s="61"/>
      <c r="DC425" s="61"/>
      <c r="DD425" s="61"/>
      <c r="DE425" s="61"/>
      <c r="DF425" s="61"/>
      <c r="DG425" s="61"/>
      <c r="DH425" s="61"/>
      <c r="DI425" s="61"/>
      <c r="DJ425" s="61"/>
      <c r="DK425" s="61"/>
      <c r="DL425" s="61"/>
      <c r="DM425" s="61"/>
      <c r="DN425" s="61"/>
      <c r="DO425" s="61"/>
      <c r="DP425" s="61"/>
      <c r="DQ425" s="61"/>
      <c r="DR425" s="61"/>
      <c r="DS425" s="61"/>
      <c r="DT425" s="61"/>
      <c r="DU425" s="61"/>
      <c r="DV425" s="61"/>
      <c r="DW425" s="61"/>
      <c r="DX425" s="61"/>
      <c r="DY425" s="61"/>
      <c r="DZ425" s="61"/>
      <c r="EA425" s="61"/>
      <c r="EB425" s="61"/>
      <c r="EC425" s="61"/>
      <c r="ED425" s="61"/>
      <c r="EE425" s="61"/>
      <c r="EF425" s="61"/>
      <c r="EG425" s="61"/>
      <c r="EH425" s="61"/>
      <c r="EI425" s="61"/>
      <c r="EJ425" s="61"/>
      <c r="EK425" s="61"/>
      <c r="EL425" s="61"/>
      <c r="EM425" s="61"/>
      <c r="EN425" s="61"/>
    </row>
    <row r="426" spans="1:144" s="56" customFormat="1" ht="30.75" customHeight="1">
      <c r="B426" s="109"/>
      <c r="C426" s="133" t="s">
        <v>354</v>
      </c>
      <c r="D426" s="114" t="s">
        <v>564</v>
      </c>
      <c r="E426" s="568">
        <v>1916300</v>
      </c>
      <c r="F426" s="568">
        <v>1905611.66</v>
      </c>
      <c r="G426" s="315"/>
      <c r="H426" s="341"/>
      <c r="I426" s="110"/>
      <c r="J426" s="110"/>
      <c r="K426" s="110"/>
      <c r="L426" s="110"/>
      <c r="M426" s="95"/>
      <c r="N426" s="439"/>
      <c r="O426" s="232"/>
      <c r="P426" s="49"/>
      <c r="Q426" s="49"/>
      <c r="R426" s="49"/>
      <c r="S426" s="49"/>
      <c r="T426" s="49"/>
      <c r="U426" s="49"/>
      <c r="V426" s="49"/>
      <c r="W426" s="49"/>
      <c r="X426" s="49"/>
      <c r="Y426" s="49"/>
      <c r="Z426" s="49"/>
      <c r="AA426" s="49"/>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61"/>
      <c r="AY426" s="61"/>
      <c r="AZ426" s="61"/>
      <c r="BA426" s="61"/>
      <c r="BB426" s="61"/>
      <c r="BC426" s="61"/>
      <c r="BD426" s="61"/>
      <c r="BE426" s="61"/>
      <c r="BF426" s="61"/>
      <c r="BG426" s="61"/>
      <c r="BH426" s="61"/>
      <c r="BI426" s="61"/>
      <c r="BJ426" s="61"/>
      <c r="BK426" s="61"/>
      <c r="BL426" s="61"/>
      <c r="BM426" s="61"/>
      <c r="BN426" s="61"/>
      <c r="BO426" s="61"/>
      <c r="BP426" s="61"/>
      <c r="BQ426" s="61"/>
      <c r="BR426" s="61"/>
      <c r="BS426" s="61"/>
      <c r="BT426" s="61"/>
      <c r="BU426" s="61"/>
      <c r="BV426" s="61"/>
      <c r="BW426" s="61"/>
      <c r="BX426" s="61"/>
      <c r="BY426" s="61"/>
      <c r="BZ426" s="61"/>
      <c r="CA426" s="61"/>
      <c r="CB426" s="61"/>
      <c r="CC426" s="61"/>
      <c r="CD426" s="61"/>
      <c r="CE426" s="61"/>
      <c r="CF426" s="61"/>
      <c r="CG426" s="61"/>
      <c r="CH426" s="61"/>
      <c r="CI426" s="61"/>
      <c r="CJ426" s="61"/>
      <c r="CK426" s="61"/>
      <c r="CL426" s="61"/>
      <c r="CM426" s="61"/>
      <c r="CN426" s="61"/>
      <c r="CO426" s="61"/>
      <c r="CP426" s="61"/>
      <c r="CQ426" s="61"/>
      <c r="CR426" s="61"/>
      <c r="CS426" s="61"/>
      <c r="CT426" s="61"/>
      <c r="CU426" s="61"/>
      <c r="CV426" s="61"/>
      <c r="CW426" s="61"/>
      <c r="CX426" s="61"/>
      <c r="CY426" s="61"/>
      <c r="CZ426" s="61"/>
      <c r="DA426" s="61"/>
      <c r="DB426" s="61"/>
      <c r="DC426" s="61"/>
      <c r="DD426" s="61"/>
      <c r="DE426" s="61"/>
      <c r="DF426" s="61"/>
      <c r="DG426" s="61"/>
      <c r="DH426" s="61"/>
      <c r="DI426" s="61"/>
      <c r="DJ426" s="61"/>
      <c r="DK426" s="61"/>
      <c r="DL426" s="61"/>
      <c r="DM426" s="61"/>
      <c r="DN426" s="61"/>
      <c r="DO426" s="61"/>
      <c r="DP426" s="61"/>
      <c r="DQ426" s="61"/>
      <c r="DR426" s="61"/>
      <c r="DS426" s="61"/>
      <c r="DT426" s="61"/>
      <c r="DU426" s="61"/>
      <c r="DV426" s="61"/>
      <c r="DW426" s="61"/>
      <c r="DX426" s="61"/>
      <c r="DY426" s="61"/>
      <c r="DZ426" s="61"/>
      <c r="EA426" s="61"/>
      <c r="EB426" s="61"/>
      <c r="EC426" s="61"/>
      <c r="ED426" s="61"/>
      <c r="EE426" s="61"/>
      <c r="EF426" s="61"/>
      <c r="EG426" s="61"/>
      <c r="EH426" s="61"/>
      <c r="EI426" s="61"/>
      <c r="EJ426" s="61"/>
      <c r="EK426" s="61"/>
      <c r="EL426" s="61"/>
      <c r="EM426" s="61"/>
      <c r="EN426" s="61"/>
    </row>
    <row r="427" spans="1:144" s="56" customFormat="1" ht="30.75" customHeight="1">
      <c r="B427" s="109"/>
      <c r="C427" s="133" t="s">
        <v>355</v>
      </c>
      <c r="D427" s="114" t="s">
        <v>565</v>
      </c>
      <c r="E427" s="568">
        <v>4981600</v>
      </c>
      <c r="F427" s="568">
        <v>4956801.6500000004</v>
      </c>
      <c r="G427" s="315"/>
      <c r="H427" s="341"/>
      <c r="I427" s="110"/>
      <c r="J427" s="110"/>
      <c r="K427" s="110"/>
      <c r="L427" s="110"/>
      <c r="M427" s="95"/>
      <c r="N427" s="439"/>
      <c r="O427" s="232"/>
      <c r="P427" s="49"/>
      <c r="Q427" s="49"/>
      <c r="R427" s="49"/>
      <c r="S427" s="49"/>
      <c r="T427" s="49"/>
      <c r="U427" s="49"/>
      <c r="V427" s="49"/>
      <c r="W427" s="49"/>
      <c r="X427" s="49"/>
      <c r="Y427" s="49"/>
      <c r="Z427" s="49"/>
      <c r="AA427" s="49"/>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61"/>
      <c r="AY427" s="61"/>
      <c r="AZ427" s="61"/>
      <c r="BA427" s="61"/>
      <c r="BB427" s="61"/>
      <c r="BC427" s="61"/>
      <c r="BD427" s="61"/>
      <c r="BE427" s="61"/>
      <c r="BF427" s="61"/>
      <c r="BG427" s="61"/>
      <c r="BH427" s="61"/>
      <c r="BI427" s="61"/>
      <c r="BJ427" s="61"/>
      <c r="BK427" s="61"/>
      <c r="BL427" s="61"/>
      <c r="BM427" s="61"/>
      <c r="BN427" s="61"/>
      <c r="BO427" s="61"/>
      <c r="BP427" s="61"/>
      <c r="BQ427" s="61"/>
      <c r="BR427" s="61"/>
      <c r="BS427" s="61"/>
      <c r="BT427" s="61"/>
      <c r="BU427" s="61"/>
      <c r="BV427" s="61"/>
      <c r="BW427" s="61"/>
      <c r="BX427" s="61"/>
      <c r="BY427" s="61"/>
      <c r="BZ427" s="61"/>
      <c r="CA427" s="61"/>
      <c r="CB427" s="61"/>
      <c r="CC427" s="61"/>
      <c r="CD427" s="61"/>
      <c r="CE427" s="61"/>
      <c r="CF427" s="61"/>
      <c r="CG427" s="61"/>
      <c r="CH427" s="61"/>
      <c r="CI427" s="61"/>
      <c r="CJ427" s="61"/>
      <c r="CK427" s="61"/>
      <c r="CL427" s="61"/>
      <c r="CM427" s="61"/>
      <c r="CN427" s="61"/>
      <c r="CO427" s="61"/>
      <c r="CP427" s="61"/>
      <c r="CQ427" s="61"/>
      <c r="CR427" s="61"/>
      <c r="CS427" s="61"/>
      <c r="CT427" s="61"/>
      <c r="CU427" s="61"/>
      <c r="CV427" s="61"/>
      <c r="CW427" s="61"/>
      <c r="CX427" s="61"/>
      <c r="CY427" s="61"/>
      <c r="CZ427" s="61"/>
      <c r="DA427" s="61"/>
      <c r="DB427" s="61"/>
      <c r="DC427" s="61"/>
      <c r="DD427" s="61"/>
      <c r="DE427" s="61"/>
      <c r="DF427" s="61"/>
      <c r="DG427" s="61"/>
      <c r="DH427" s="61"/>
      <c r="DI427" s="61"/>
      <c r="DJ427" s="61"/>
      <c r="DK427" s="61"/>
      <c r="DL427" s="61"/>
      <c r="DM427" s="61"/>
      <c r="DN427" s="61"/>
      <c r="DO427" s="61"/>
      <c r="DP427" s="61"/>
      <c r="DQ427" s="61"/>
      <c r="DR427" s="61"/>
      <c r="DS427" s="61"/>
      <c r="DT427" s="61"/>
      <c r="DU427" s="61"/>
      <c r="DV427" s="61"/>
      <c r="DW427" s="61"/>
      <c r="DX427" s="61"/>
      <c r="DY427" s="61"/>
      <c r="DZ427" s="61"/>
      <c r="EA427" s="61"/>
      <c r="EB427" s="61"/>
      <c r="EC427" s="61"/>
      <c r="ED427" s="61"/>
      <c r="EE427" s="61"/>
      <c r="EF427" s="61"/>
      <c r="EG427" s="61"/>
      <c r="EH427" s="61"/>
      <c r="EI427" s="61"/>
      <c r="EJ427" s="61"/>
      <c r="EK427" s="61"/>
      <c r="EL427" s="61"/>
      <c r="EM427" s="61"/>
      <c r="EN427" s="61"/>
    </row>
    <row r="428" spans="1:144" s="56" customFormat="1" ht="30.75" customHeight="1">
      <c r="B428" s="109"/>
      <c r="C428" s="133" t="s">
        <v>356</v>
      </c>
      <c r="D428" s="114" t="s">
        <v>359</v>
      </c>
      <c r="E428" s="109"/>
      <c r="F428" s="109"/>
      <c r="G428" s="109"/>
      <c r="H428" s="109"/>
      <c r="I428" s="109"/>
      <c r="J428" s="109"/>
      <c r="K428" s="109"/>
      <c r="L428" s="109"/>
      <c r="M428" s="109"/>
      <c r="N428" s="109"/>
      <c r="O428" s="232"/>
      <c r="P428" s="49"/>
      <c r="Q428" s="49"/>
      <c r="R428" s="49"/>
      <c r="S428" s="49"/>
      <c r="T428" s="49"/>
      <c r="U428" s="49"/>
      <c r="V428" s="49"/>
      <c r="W428" s="49"/>
      <c r="X428" s="49"/>
      <c r="Y428" s="49"/>
      <c r="Z428" s="49"/>
      <c r="AA428" s="49"/>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61"/>
      <c r="AY428" s="61"/>
      <c r="AZ428" s="61"/>
      <c r="BA428" s="61"/>
      <c r="BB428" s="61"/>
      <c r="BC428" s="61"/>
      <c r="BD428" s="61"/>
      <c r="BE428" s="61"/>
      <c r="BF428" s="61"/>
      <c r="BG428" s="61"/>
      <c r="BH428" s="61"/>
      <c r="BI428" s="61"/>
      <c r="BJ428" s="61"/>
      <c r="BK428" s="61"/>
      <c r="BL428" s="61"/>
      <c r="BM428" s="61"/>
      <c r="BN428" s="61"/>
      <c r="BO428" s="61"/>
      <c r="BP428" s="61"/>
      <c r="BQ428" s="61"/>
      <c r="BR428" s="61"/>
      <c r="BS428" s="61"/>
      <c r="BT428" s="61"/>
      <c r="BU428" s="61"/>
      <c r="BV428" s="61"/>
      <c r="BW428" s="61"/>
      <c r="BX428" s="61"/>
      <c r="BY428" s="61"/>
      <c r="BZ428" s="61"/>
      <c r="CA428" s="61"/>
      <c r="CB428" s="61"/>
      <c r="CC428" s="61"/>
      <c r="CD428" s="61"/>
      <c r="CE428" s="61"/>
      <c r="CF428" s="61"/>
      <c r="CG428" s="61"/>
      <c r="CH428" s="61"/>
      <c r="CI428" s="61"/>
      <c r="CJ428" s="61"/>
      <c r="CK428" s="61"/>
      <c r="CL428" s="61"/>
      <c r="CM428" s="61"/>
      <c r="CN428" s="61"/>
      <c r="CO428" s="61"/>
      <c r="CP428" s="61"/>
      <c r="CQ428" s="61"/>
      <c r="CR428" s="61"/>
      <c r="CS428" s="61"/>
      <c r="CT428" s="61"/>
      <c r="CU428" s="61"/>
      <c r="CV428" s="61"/>
      <c r="CW428" s="61"/>
      <c r="CX428" s="61"/>
      <c r="CY428" s="61"/>
      <c r="CZ428" s="61"/>
      <c r="DA428" s="61"/>
      <c r="DB428" s="61"/>
      <c r="DC428" s="61"/>
      <c r="DD428" s="61"/>
      <c r="DE428" s="61"/>
      <c r="DF428" s="61"/>
      <c r="DG428" s="61"/>
      <c r="DH428" s="61"/>
      <c r="DI428" s="61"/>
      <c r="DJ428" s="61"/>
      <c r="DK428" s="61"/>
      <c r="DL428" s="61"/>
      <c r="DM428" s="61"/>
      <c r="DN428" s="61"/>
      <c r="DO428" s="61"/>
      <c r="DP428" s="61"/>
      <c r="DQ428" s="61"/>
      <c r="DR428" s="61"/>
      <c r="DS428" s="61"/>
      <c r="DT428" s="61"/>
      <c r="DU428" s="61"/>
      <c r="DV428" s="61"/>
      <c r="DW428" s="61"/>
      <c r="DX428" s="61"/>
      <c r="DY428" s="61"/>
      <c r="DZ428" s="61"/>
      <c r="EA428" s="61"/>
      <c r="EB428" s="61"/>
      <c r="EC428" s="61"/>
      <c r="ED428" s="61"/>
      <c r="EE428" s="61"/>
      <c r="EF428" s="61"/>
      <c r="EG428" s="61"/>
      <c r="EH428" s="61"/>
      <c r="EI428" s="61"/>
      <c r="EJ428" s="61"/>
      <c r="EK428" s="61"/>
      <c r="EL428" s="61"/>
      <c r="EM428" s="61"/>
      <c r="EN428" s="61"/>
    </row>
    <row r="429" spans="1:144" s="105" customFormat="1" ht="41.25" customHeight="1">
      <c r="A429" s="190"/>
      <c r="B429" s="140"/>
      <c r="C429" s="736" t="s">
        <v>651</v>
      </c>
      <c r="D429" s="737"/>
      <c r="E429" s="737"/>
      <c r="F429" s="737"/>
      <c r="G429" s="737"/>
      <c r="H429" s="737"/>
      <c r="I429" s="737"/>
      <c r="J429" s="737"/>
      <c r="K429" s="737"/>
      <c r="L429" s="737"/>
      <c r="M429" s="737"/>
      <c r="N429" s="752"/>
      <c r="O429" s="232"/>
      <c r="P429" s="298"/>
      <c r="Q429" s="298"/>
      <c r="R429" s="298"/>
      <c r="S429" s="298"/>
      <c r="T429" s="298"/>
      <c r="U429" s="298"/>
      <c r="V429" s="298"/>
      <c r="W429" s="298"/>
      <c r="X429" s="304"/>
      <c r="Y429" s="304"/>
      <c r="Z429" s="304"/>
      <c r="AA429" s="304"/>
      <c r="AB429" s="190"/>
      <c r="AC429" s="190"/>
      <c r="AD429" s="190"/>
      <c r="AE429" s="190"/>
      <c r="AF429" s="190"/>
      <c r="AG429" s="190"/>
      <c r="AH429" s="190"/>
      <c r="AI429" s="190"/>
      <c r="AJ429" s="190"/>
      <c r="AK429" s="190"/>
      <c r="AL429" s="190"/>
      <c r="AM429" s="190"/>
      <c r="AN429" s="190"/>
      <c r="AO429" s="190"/>
      <c r="AP429" s="190"/>
      <c r="AQ429" s="190"/>
      <c r="AR429" s="190"/>
      <c r="AS429" s="190"/>
      <c r="AT429" s="190"/>
      <c r="AU429" s="190"/>
      <c r="AV429" s="190"/>
      <c r="AW429" s="190"/>
      <c r="AX429" s="190"/>
      <c r="AY429" s="190"/>
      <c r="AZ429" s="190"/>
      <c r="BA429" s="190"/>
      <c r="BB429" s="190"/>
      <c r="BC429" s="190"/>
      <c r="BD429" s="190"/>
      <c r="BE429" s="190"/>
      <c r="BF429" s="190"/>
      <c r="BG429" s="190"/>
      <c r="BH429" s="190"/>
      <c r="BI429" s="190"/>
      <c r="BJ429" s="190"/>
      <c r="BK429" s="190"/>
      <c r="BL429" s="190"/>
      <c r="BM429" s="190"/>
      <c r="BN429" s="190"/>
      <c r="BO429" s="190"/>
      <c r="BP429" s="190"/>
      <c r="BQ429" s="190"/>
      <c r="BR429" s="190"/>
      <c r="BS429" s="190"/>
      <c r="BT429" s="190"/>
      <c r="BU429" s="190"/>
      <c r="BV429" s="190"/>
      <c r="BW429" s="190"/>
      <c r="BX429" s="190"/>
      <c r="BY429" s="190"/>
      <c r="BZ429" s="190"/>
      <c r="CA429" s="190"/>
      <c r="CB429" s="190"/>
      <c r="CC429" s="190"/>
      <c r="CD429" s="190"/>
      <c r="CE429" s="190"/>
      <c r="CF429" s="190"/>
      <c r="CG429" s="190"/>
      <c r="CH429" s="190"/>
      <c r="CI429" s="190"/>
      <c r="CJ429" s="190"/>
      <c r="CK429" s="190"/>
      <c r="CL429" s="190"/>
      <c r="CM429" s="190"/>
      <c r="CN429" s="190"/>
      <c r="CO429" s="190"/>
      <c r="CP429" s="190"/>
      <c r="CQ429" s="190"/>
      <c r="CR429" s="190"/>
      <c r="CS429" s="190"/>
      <c r="CT429" s="190"/>
      <c r="CU429" s="190"/>
      <c r="CV429" s="190"/>
      <c r="CW429" s="190"/>
      <c r="CX429" s="190"/>
      <c r="CY429" s="190"/>
      <c r="CZ429" s="190"/>
      <c r="DA429" s="190"/>
      <c r="DB429" s="190"/>
      <c r="DC429" s="190"/>
      <c r="DD429" s="190"/>
      <c r="DE429" s="190"/>
      <c r="DF429" s="190"/>
      <c r="DG429" s="190"/>
      <c r="DH429" s="190"/>
      <c r="DI429" s="190"/>
      <c r="DJ429" s="190"/>
      <c r="DK429" s="190"/>
      <c r="DL429" s="190"/>
      <c r="DM429" s="190"/>
      <c r="DN429" s="190"/>
      <c r="DO429" s="190"/>
      <c r="DP429" s="190"/>
      <c r="DQ429" s="190"/>
      <c r="DR429" s="190"/>
      <c r="DS429" s="190"/>
      <c r="DT429" s="190"/>
      <c r="DU429" s="190"/>
      <c r="DV429" s="190"/>
      <c r="DW429" s="190"/>
      <c r="DX429" s="190"/>
      <c r="DY429" s="190"/>
      <c r="DZ429" s="190"/>
      <c r="EA429" s="190"/>
      <c r="EB429" s="190"/>
      <c r="EC429" s="190"/>
      <c r="ED429" s="190"/>
      <c r="EE429" s="190"/>
      <c r="EF429" s="190"/>
      <c r="EG429" s="190"/>
      <c r="EH429" s="190"/>
      <c r="EI429" s="190"/>
      <c r="EJ429" s="190"/>
      <c r="EK429" s="190"/>
      <c r="EL429" s="190"/>
      <c r="EM429" s="190"/>
      <c r="EN429" s="190"/>
    </row>
    <row r="430" spans="1:144" s="136" customFormat="1" ht="32.25" customHeight="1">
      <c r="A430" s="50"/>
      <c r="B430" s="151" t="s">
        <v>449</v>
      </c>
      <c r="C430" s="783" t="s">
        <v>545</v>
      </c>
      <c r="D430" s="784"/>
      <c r="E430" s="784"/>
      <c r="F430" s="784"/>
      <c r="G430" s="784"/>
      <c r="H430" s="784"/>
      <c r="I430" s="784"/>
      <c r="J430" s="784"/>
      <c r="K430" s="784"/>
      <c r="L430" s="784"/>
      <c r="M430" s="784"/>
      <c r="N430" s="367"/>
      <c r="O430" s="232"/>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4"/>
      <c r="AL430" s="104"/>
      <c r="AM430" s="104"/>
      <c r="AN430" s="104"/>
      <c r="AO430" s="104"/>
      <c r="AP430" s="104"/>
      <c r="AQ430" s="104"/>
      <c r="AR430" s="104"/>
      <c r="AS430" s="104"/>
      <c r="AT430" s="104"/>
      <c r="AU430" s="104"/>
      <c r="AV430" s="104"/>
      <c r="AW430" s="104"/>
      <c r="AX430" s="104"/>
      <c r="AY430" s="104"/>
      <c r="AZ430" s="104"/>
      <c r="BA430" s="104"/>
      <c r="BB430" s="104"/>
      <c r="BC430" s="104"/>
      <c r="BD430" s="104"/>
      <c r="BE430" s="104"/>
      <c r="BF430" s="104"/>
      <c r="BG430" s="104"/>
      <c r="BH430" s="104"/>
      <c r="BI430" s="104"/>
      <c r="BJ430" s="104"/>
      <c r="BK430" s="104"/>
      <c r="BL430" s="104"/>
      <c r="BM430" s="104"/>
      <c r="BN430" s="104"/>
      <c r="BO430" s="104"/>
      <c r="BP430" s="104"/>
      <c r="BQ430" s="104"/>
      <c r="BR430" s="104"/>
      <c r="BS430" s="104"/>
      <c r="BT430" s="104"/>
      <c r="BU430" s="104"/>
      <c r="BV430" s="104"/>
      <c r="BW430" s="104"/>
      <c r="BX430" s="104"/>
      <c r="BY430" s="104"/>
      <c r="BZ430" s="104"/>
      <c r="CA430" s="104"/>
      <c r="CB430" s="104"/>
      <c r="CC430" s="104"/>
      <c r="CD430" s="104"/>
      <c r="CE430" s="104"/>
      <c r="CF430" s="104"/>
      <c r="CG430" s="104"/>
      <c r="CH430" s="483"/>
      <c r="CI430" s="483"/>
      <c r="CJ430" s="483"/>
      <c r="CK430" s="483"/>
      <c r="CL430" s="483"/>
      <c r="CM430" s="483"/>
      <c r="CN430" s="483"/>
      <c r="CO430" s="483"/>
      <c r="CP430" s="483"/>
      <c r="CQ430" s="483"/>
      <c r="CR430" s="483"/>
      <c r="CS430" s="483"/>
      <c r="CT430" s="483"/>
      <c r="CU430" s="483"/>
      <c r="CV430" s="483"/>
      <c r="CW430" s="483"/>
      <c r="CX430" s="483"/>
      <c r="CY430" s="483"/>
      <c r="CZ430" s="483"/>
      <c r="DA430" s="483"/>
      <c r="DB430" s="483"/>
      <c r="DC430" s="483"/>
      <c r="DD430" s="483"/>
      <c r="DE430" s="483"/>
      <c r="DF430" s="483"/>
      <c r="DG430" s="483"/>
      <c r="DH430" s="483"/>
      <c r="DI430" s="483"/>
      <c r="DJ430" s="483"/>
      <c r="DK430" s="483"/>
      <c r="DL430" s="483"/>
      <c r="DM430" s="483"/>
      <c r="DN430" s="483"/>
      <c r="DO430" s="483"/>
      <c r="DP430" s="483"/>
      <c r="DQ430" s="483"/>
      <c r="DR430" s="483"/>
      <c r="DS430" s="483"/>
      <c r="DT430" s="483"/>
      <c r="DU430" s="483"/>
      <c r="DV430" s="483"/>
      <c r="DW430" s="483"/>
      <c r="DX430" s="483"/>
      <c r="DY430" s="483"/>
      <c r="DZ430" s="483"/>
      <c r="EA430" s="483"/>
      <c r="EB430" s="483"/>
      <c r="EC430" s="483"/>
      <c r="ED430" s="483"/>
      <c r="EE430" s="483"/>
      <c r="EF430" s="483"/>
      <c r="EG430" s="483"/>
      <c r="EH430" s="483"/>
      <c r="EI430" s="483"/>
      <c r="EJ430" s="483"/>
      <c r="EK430" s="483"/>
      <c r="EL430" s="483"/>
      <c r="EM430" s="483"/>
      <c r="EN430" s="483"/>
    </row>
    <row r="431" spans="1:144" s="113" customFormat="1" ht="41.25" customHeight="1">
      <c r="A431" s="50"/>
      <c r="B431" s="198"/>
      <c r="C431" s="774" t="s">
        <v>569</v>
      </c>
      <c r="D431" s="852"/>
      <c r="E431" s="852"/>
      <c r="F431" s="852"/>
      <c r="G431" s="852"/>
      <c r="H431" s="852"/>
      <c r="I431" s="852"/>
      <c r="J431" s="852"/>
      <c r="K431" s="852"/>
      <c r="L431" s="852"/>
      <c r="M431" s="852"/>
      <c r="N431" s="853"/>
      <c r="O431" s="232"/>
      <c r="P431" s="104"/>
      <c r="Q431" s="104"/>
      <c r="R431" s="104"/>
      <c r="S431" s="104"/>
      <c r="T431" s="104"/>
      <c r="U431" s="104"/>
      <c r="V431" s="104"/>
      <c r="W431" s="104"/>
      <c r="X431" s="104"/>
      <c r="Y431" s="104"/>
      <c r="Z431" s="104"/>
      <c r="AA431" s="104"/>
      <c r="AB431" s="104"/>
      <c r="AC431" s="104"/>
      <c r="AD431" s="104"/>
      <c r="AE431" s="104"/>
      <c r="AF431" s="104"/>
      <c r="AG431" s="104"/>
      <c r="AH431" s="104"/>
      <c r="AI431" s="104"/>
      <c r="AJ431" s="104"/>
      <c r="AK431" s="104"/>
      <c r="AL431" s="104"/>
      <c r="AM431" s="104"/>
      <c r="AN431" s="104"/>
      <c r="AO431" s="104"/>
      <c r="AP431" s="104"/>
      <c r="AQ431" s="104"/>
      <c r="AR431" s="104"/>
      <c r="AS431" s="104"/>
      <c r="AT431" s="104"/>
      <c r="AU431" s="104"/>
      <c r="AV431" s="104"/>
      <c r="AW431" s="104"/>
      <c r="AX431" s="104"/>
      <c r="AY431" s="104"/>
      <c r="AZ431" s="104"/>
      <c r="BA431" s="104"/>
      <c r="BB431" s="104"/>
      <c r="BC431" s="104"/>
      <c r="BD431" s="104"/>
      <c r="BE431" s="104"/>
      <c r="BF431" s="104"/>
      <c r="BG431" s="104"/>
      <c r="BH431" s="104"/>
      <c r="BI431" s="104"/>
      <c r="BJ431" s="104"/>
      <c r="BK431" s="104"/>
      <c r="BL431" s="104"/>
      <c r="BM431" s="104"/>
      <c r="BN431" s="104"/>
      <c r="BO431" s="104"/>
      <c r="BP431" s="104"/>
      <c r="BQ431" s="104"/>
      <c r="BR431" s="104"/>
      <c r="BS431" s="104"/>
      <c r="BT431" s="104"/>
      <c r="BU431" s="104"/>
      <c r="BV431" s="104"/>
      <c r="BW431" s="104"/>
      <c r="BX431" s="104"/>
      <c r="BY431" s="104"/>
      <c r="BZ431" s="104"/>
      <c r="CA431" s="104"/>
      <c r="CB431" s="104"/>
      <c r="CC431" s="104"/>
      <c r="CD431" s="104"/>
      <c r="CE431" s="104"/>
      <c r="CF431" s="104"/>
      <c r="CG431" s="104"/>
      <c r="CH431" s="617"/>
      <c r="CI431" s="617"/>
      <c r="CJ431" s="617"/>
      <c r="CK431" s="617"/>
      <c r="CL431" s="617"/>
      <c r="CM431" s="617"/>
      <c r="CN431" s="617"/>
      <c r="CO431" s="617"/>
      <c r="CP431" s="617"/>
      <c r="CQ431" s="617"/>
      <c r="CR431" s="617"/>
      <c r="CS431" s="617"/>
      <c r="CT431" s="617"/>
      <c r="CU431" s="617"/>
      <c r="CV431" s="617"/>
      <c r="CW431" s="617"/>
      <c r="CX431" s="617"/>
      <c r="CY431" s="617"/>
      <c r="CZ431" s="617"/>
      <c r="DA431" s="617"/>
      <c r="DB431" s="617"/>
      <c r="DC431" s="617"/>
      <c r="DD431" s="617"/>
      <c r="DE431" s="617"/>
      <c r="DF431" s="617"/>
      <c r="DG431" s="617"/>
      <c r="DH431" s="617"/>
      <c r="DI431" s="617"/>
      <c r="DJ431" s="617"/>
      <c r="DK431" s="617"/>
      <c r="DL431" s="617"/>
      <c r="DM431" s="617"/>
      <c r="DN431" s="617"/>
      <c r="DO431" s="617"/>
      <c r="DP431" s="617"/>
      <c r="DQ431" s="617"/>
      <c r="DR431" s="617"/>
      <c r="DS431" s="617"/>
      <c r="DT431" s="617"/>
      <c r="DU431" s="617"/>
      <c r="DV431" s="617"/>
      <c r="DW431" s="617"/>
      <c r="DX431" s="617"/>
      <c r="DY431" s="617"/>
      <c r="DZ431" s="617"/>
      <c r="EA431" s="617"/>
      <c r="EB431" s="617"/>
      <c r="EC431" s="617"/>
      <c r="ED431" s="617"/>
      <c r="EE431" s="617"/>
      <c r="EF431" s="617"/>
      <c r="EG431" s="617"/>
      <c r="EH431" s="617"/>
      <c r="EI431" s="617"/>
      <c r="EJ431" s="617"/>
      <c r="EK431" s="617"/>
      <c r="EL431" s="617"/>
      <c r="EM431" s="617"/>
      <c r="EN431" s="617"/>
    </row>
    <row r="432" spans="1:144" ht="24" customHeight="1">
      <c r="B432" s="479"/>
      <c r="C432" s="753" t="s">
        <v>382</v>
      </c>
      <c r="D432" s="754"/>
      <c r="E432" s="754"/>
      <c r="F432" s="754"/>
      <c r="G432" s="754"/>
      <c r="H432" s="754"/>
      <c r="I432" s="754"/>
      <c r="J432" s="754"/>
      <c r="K432" s="754"/>
      <c r="L432" s="754"/>
      <c r="M432" s="754"/>
      <c r="N432" s="755"/>
    </row>
    <row r="433" spans="1:144" ht="35.25" customHeight="1">
      <c r="B433" s="479"/>
      <c r="C433" s="753" t="s">
        <v>383</v>
      </c>
      <c r="D433" s="754"/>
      <c r="E433" s="754"/>
      <c r="F433" s="754"/>
      <c r="G433" s="754"/>
      <c r="H433" s="754"/>
      <c r="I433" s="754"/>
      <c r="J433" s="754"/>
      <c r="K433" s="754"/>
      <c r="L433" s="754"/>
      <c r="M433" s="754"/>
      <c r="N433" s="755"/>
    </row>
    <row r="434" spans="1:144" ht="80.25" customHeight="1">
      <c r="B434" s="593" t="s">
        <v>325</v>
      </c>
      <c r="C434" s="39" t="s">
        <v>546</v>
      </c>
      <c r="D434" s="603"/>
      <c r="E434" s="537">
        <v>1773598.1</v>
      </c>
      <c r="F434" s="537">
        <v>1663598.1</v>
      </c>
      <c r="G434" s="537">
        <f>F434/E434*100</f>
        <v>93.797918479953267</v>
      </c>
      <c r="H434" s="537">
        <v>1</v>
      </c>
      <c r="I434" s="285" t="s">
        <v>704</v>
      </c>
      <c r="J434" s="10" t="s">
        <v>647</v>
      </c>
      <c r="K434" s="207">
        <v>508</v>
      </c>
      <c r="L434" s="207">
        <v>508</v>
      </c>
      <c r="M434" s="11">
        <f t="shared" ref="M434" si="69">L434/K434*100</f>
        <v>100</v>
      </c>
      <c r="N434" s="361">
        <f t="shared" ref="N434" si="70">M434/100</f>
        <v>1</v>
      </c>
    </row>
    <row r="435" spans="1:144" ht="88.5" customHeight="1">
      <c r="B435" s="531" t="s">
        <v>325</v>
      </c>
      <c r="C435" s="39" t="s">
        <v>547</v>
      </c>
      <c r="D435" s="169"/>
      <c r="E435" s="537">
        <v>4574300</v>
      </c>
      <c r="F435" s="537">
        <v>3581694.32</v>
      </c>
      <c r="G435" s="480">
        <f>F435/E435*100</f>
        <v>78.30038082329537</v>
      </c>
      <c r="H435" s="315">
        <v>1</v>
      </c>
      <c r="I435" s="675" t="s">
        <v>705</v>
      </c>
      <c r="J435" s="10" t="s">
        <v>14</v>
      </c>
      <c r="K435" s="207">
        <v>243</v>
      </c>
      <c r="L435" s="207">
        <v>243</v>
      </c>
      <c r="M435" s="11">
        <f t="shared" ref="M435" si="71">L435/K435*100</f>
        <v>100</v>
      </c>
      <c r="N435" s="361">
        <f t="shared" ref="N435" si="72">M435/100</f>
        <v>1</v>
      </c>
      <c r="O435" s="233" t="s">
        <v>646</v>
      </c>
    </row>
    <row r="436" spans="1:144" s="71" customFormat="1" ht="28.5" customHeight="1">
      <c r="A436" s="56"/>
      <c r="B436" s="58"/>
      <c r="C436" s="52" t="s">
        <v>81</v>
      </c>
      <c r="D436" s="316"/>
      <c r="E436" s="246">
        <f>SUM(E434:E435)</f>
        <v>6347898.0999999996</v>
      </c>
      <c r="F436" s="246">
        <f>SUM(F434:F435)</f>
        <v>5245292.42</v>
      </c>
      <c r="G436" s="246">
        <f>G435</f>
        <v>78.30038082329537</v>
      </c>
      <c r="H436" s="351">
        <v>1</v>
      </c>
      <c r="I436" s="52"/>
      <c r="J436" s="74"/>
      <c r="K436" s="212"/>
      <c r="L436" s="212"/>
      <c r="M436" s="526">
        <f>SUM(M434:M435)/2</f>
        <v>100</v>
      </c>
      <c r="N436" s="200">
        <f>M436/100</f>
        <v>1</v>
      </c>
      <c r="O436" s="232"/>
      <c r="P436" s="49"/>
      <c r="Q436" s="49"/>
      <c r="R436" s="49"/>
      <c r="S436" s="49"/>
      <c r="T436" s="49"/>
      <c r="U436" s="49"/>
      <c r="V436" s="49"/>
      <c r="W436" s="49"/>
      <c r="X436" s="49"/>
      <c r="Y436" s="49"/>
      <c r="Z436" s="49"/>
      <c r="AA436" s="49"/>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61"/>
      <c r="AY436" s="61"/>
      <c r="AZ436" s="61"/>
      <c r="BA436" s="61"/>
      <c r="BB436" s="61"/>
      <c r="BC436" s="61"/>
      <c r="BD436" s="61"/>
      <c r="BE436" s="61"/>
      <c r="BF436" s="61"/>
      <c r="BG436" s="61"/>
      <c r="BH436" s="61"/>
      <c r="BI436" s="61"/>
      <c r="BJ436" s="61"/>
      <c r="BK436" s="61"/>
      <c r="BL436" s="61"/>
      <c r="BM436" s="61"/>
      <c r="BN436" s="61"/>
      <c r="BO436" s="61"/>
      <c r="BP436" s="61"/>
      <c r="BQ436" s="61"/>
      <c r="BR436" s="61"/>
      <c r="BS436" s="61"/>
      <c r="BT436" s="61"/>
      <c r="BU436" s="61"/>
      <c r="BV436" s="61"/>
      <c r="BW436" s="61"/>
      <c r="BX436" s="61"/>
      <c r="BY436" s="61"/>
      <c r="BZ436" s="61"/>
      <c r="CA436" s="61"/>
      <c r="CB436" s="61"/>
      <c r="CC436" s="61"/>
      <c r="CD436" s="61"/>
      <c r="CE436" s="61"/>
      <c r="CF436" s="61"/>
      <c r="CG436" s="61"/>
      <c r="CH436" s="61"/>
      <c r="CI436" s="61"/>
      <c r="CJ436" s="61"/>
      <c r="CK436" s="61"/>
      <c r="CL436" s="61"/>
      <c r="CM436" s="61"/>
      <c r="CN436" s="61"/>
      <c r="CO436" s="61"/>
      <c r="CP436" s="61"/>
      <c r="CQ436" s="61"/>
      <c r="CR436" s="61"/>
      <c r="CS436" s="61"/>
      <c r="CT436" s="61"/>
      <c r="CU436" s="61"/>
      <c r="CV436" s="61"/>
      <c r="CW436" s="61"/>
      <c r="CX436" s="61"/>
      <c r="CY436" s="61"/>
      <c r="CZ436" s="61"/>
      <c r="DA436" s="61"/>
      <c r="DB436" s="61"/>
      <c r="DC436" s="61"/>
      <c r="DD436" s="61"/>
      <c r="DE436" s="61"/>
      <c r="DF436" s="61"/>
      <c r="DG436" s="61"/>
      <c r="DH436" s="61"/>
      <c r="DI436" s="61"/>
      <c r="DJ436" s="61"/>
      <c r="DK436" s="61"/>
      <c r="DL436" s="61"/>
      <c r="DM436" s="61"/>
      <c r="DN436" s="61"/>
      <c r="DO436" s="61"/>
      <c r="DP436" s="61"/>
      <c r="DQ436" s="61"/>
      <c r="DR436" s="61"/>
      <c r="DS436" s="61"/>
      <c r="DT436" s="61"/>
      <c r="DU436" s="61"/>
      <c r="DV436" s="61"/>
      <c r="DW436" s="61"/>
      <c r="DX436" s="61"/>
      <c r="DY436" s="61"/>
      <c r="DZ436" s="61"/>
      <c r="EA436" s="61"/>
      <c r="EB436" s="61"/>
      <c r="EC436" s="61"/>
      <c r="ED436" s="61"/>
      <c r="EE436" s="61"/>
      <c r="EF436" s="61"/>
      <c r="EG436" s="61"/>
      <c r="EH436" s="61"/>
      <c r="EI436" s="61"/>
      <c r="EJ436" s="61"/>
      <c r="EK436" s="61"/>
      <c r="EL436" s="61"/>
      <c r="EM436" s="61"/>
      <c r="EN436" s="61"/>
    </row>
    <row r="437" spans="1:144" s="459" customFormat="1" ht="40.5" customHeight="1">
      <c r="B437" s="380"/>
      <c r="C437" s="469" t="s">
        <v>326</v>
      </c>
      <c r="D437" s="380"/>
      <c r="E437" s="458">
        <f>E436</f>
        <v>6347898.0999999996</v>
      </c>
      <c r="F437" s="458">
        <f>F436</f>
        <v>5245292.42</v>
      </c>
      <c r="G437" s="446">
        <f>F437/E437*100</f>
        <v>82.630381543144182</v>
      </c>
      <c r="H437" s="388">
        <f>G437/100</f>
        <v>0.82630381543144182</v>
      </c>
      <c r="I437" s="744" t="s">
        <v>365</v>
      </c>
      <c r="J437" s="745"/>
      <c r="K437" s="745"/>
      <c r="L437" s="745"/>
      <c r="M437" s="391">
        <v>1.05</v>
      </c>
      <c r="N437" s="470">
        <v>1</v>
      </c>
      <c r="O437" s="570"/>
      <c r="P437" s="304"/>
      <c r="Q437" s="304"/>
      <c r="R437" s="304"/>
      <c r="S437" s="304"/>
      <c r="T437" s="304"/>
      <c r="U437" s="304"/>
      <c r="V437" s="304"/>
      <c r="W437" s="304"/>
      <c r="X437" s="304"/>
      <c r="Y437" s="304"/>
      <c r="Z437" s="304"/>
      <c r="AA437" s="304"/>
      <c r="AB437" s="190"/>
      <c r="AC437" s="190"/>
      <c r="AD437" s="190"/>
      <c r="AE437" s="190"/>
      <c r="AF437" s="190"/>
      <c r="AG437" s="190"/>
      <c r="AH437" s="190"/>
      <c r="AI437" s="190"/>
      <c r="AJ437" s="190"/>
      <c r="AK437" s="190"/>
      <c r="AL437" s="190"/>
      <c r="AM437" s="190"/>
      <c r="AN437" s="190"/>
      <c r="AO437" s="190"/>
      <c r="AP437" s="190"/>
      <c r="AQ437" s="190"/>
      <c r="AR437" s="190"/>
      <c r="AS437" s="190"/>
      <c r="AT437" s="190"/>
      <c r="AU437" s="190"/>
      <c r="AV437" s="190"/>
      <c r="AW437" s="190"/>
      <c r="AX437" s="190"/>
      <c r="AY437" s="190"/>
      <c r="AZ437" s="190"/>
      <c r="BA437" s="190"/>
      <c r="BB437" s="190"/>
      <c r="BC437" s="190"/>
      <c r="BD437" s="190"/>
      <c r="BE437" s="190"/>
      <c r="BF437" s="190"/>
      <c r="BG437" s="190"/>
      <c r="BH437" s="190"/>
      <c r="BI437" s="190"/>
      <c r="BJ437" s="190"/>
      <c r="BK437" s="190"/>
      <c r="BL437" s="190"/>
      <c r="BM437" s="190"/>
      <c r="BN437" s="190"/>
      <c r="BO437" s="190"/>
      <c r="BP437" s="190"/>
      <c r="BQ437" s="190"/>
      <c r="BR437" s="190"/>
      <c r="BS437" s="190"/>
      <c r="BT437" s="190"/>
      <c r="BU437" s="190"/>
      <c r="BV437" s="190"/>
      <c r="BW437" s="190"/>
      <c r="BX437" s="190"/>
      <c r="BY437" s="190"/>
      <c r="BZ437" s="190"/>
      <c r="CA437" s="190"/>
      <c r="CB437" s="190"/>
      <c r="CC437" s="190"/>
      <c r="CD437" s="190"/>
      <c r="CE437" s="190"/>
      <c r="CF437" s="190"/>
      <c r="CG437" s="190"/>
      <c r="CH437" s="190"/>
      <c r="CI437" s="190"/>
      <c r="CJ437" s="190"/>
      <c r="CK437" s="190"/>
      <c r="CL437" s="190"/>
      <c r="CM437" s="190"/>
      <c r="CN437" s="190"/>
      <c r="CO437" s="190"/>
      <c r="CP437" s="190"/>
      <c r="CQ437" s="190"/>
      <c r="CR437" s="190"/>
      <c r="CS437" s="190"/>
      <c r="CT437" s="190"/>
      <c r="CU437" s="190"/>
      <c r="CV437" s="190"/>
      <c r="CW437" s="190"/>
      <c r="CX437" s="190"/>
      <c r="CY437" s="190"/>
      <c r="CZ437" s="190"/>
      <c r="DA437" s="190"/>
      <c r="DB437" s="190"/>
      <c r="DC437" s="190"/>
      <c r="DD437" s="190"/>
      <c r="DE437" s="190"/>
      <c r="DF437" s="190"/>
      <c r="DG437" s="190"/>
      <c r="DH437" s="190"/>
      <c r="DI437" s="190"/>
      <c r="DJ437" s="190"/>
      <c r="DK437" s="190"/>
      <c r="DL437" s="190"/>
      <c r="DM437" s="190"/>
      <c r="DN437" s="190"/>
      <c r="DO437" s="190"/>
      <c r="DP437" s="190"/>
      <c r="DQ437" s="190"/>
      <c r="DR437" s="190"/>
      <c r="DS437" s="190"/>
      <c r="DT437" s="190"/>
      <c r="DU437" s="190"/>
      <c r="DV437" s="190"/>
      <c r="DW437" s="190"/>
      <c r="DX437" s="190"/>
      <c r="DY437" s="190"/>
      <c r="DZ437" s="190"/>
      <c r="EA437" s="190"/>
      <c r="EB437" s="190"/>
      <c r="EC437" s="190"/>
      <c r="ED437" s="190"/>
      <c r="EE437" s="190"/>
      <c r="EF437" s="190"/>
      <c r="EG437" s="190"/>
      <c r="EH437" s="190"/>
      <c r="EI437" s="190"/>
      <c r="EJ437" s="190"/>
      <c r="EK437" s="190"/>
      <c r="EL437" s="190"/>
      <c r="EM437" s="190"/>
      <c r="EN437" s="190"/>
    </row>
    <row r="438" spans="1:144" s="56" customFormat="1" ht="18" customHeight="1">
      <c r="B438" s="109"/>
      <c r="C438" s="133" t="s">
        <v>353</v>
      </c>
      <c r="D438" s="114" t="s">
        <v>357</v>
      </c>
      <c r="E438" s="413">
        <v>0</v>
      </c>
      <c r="F438" s="413">
        <v>0</v>
      </c>
      <c r="G438" s="315"/>
      <c r="H438" s="341"/>
      <c r="I438" s="110"/>
      <c r="J438" s="110"/>
      <c r="K438" s="110"/>
      <c r="L438" s="110"/>
      <c r="M438" s="95"/>
      <c r="N438" s="439"/>
      <c r="O438" s="232"/>
      <c r="P438" s="49"/>
      <c r="Q438" s="49"/>
      <c r="R438" s="49"/>
      <c r="S438" s="49"/>
      <c r="T438" s="49"/>
      <c r="U438" s="49"/>
      <c r="V438" s="49"/>
      <c r="W438" s="49"/>
      <c r="X438" s="49"/>
      <c r="Y438" s="49"/>
      <c r="Z438" s="49"/>
      <c r="AA438" s="49"/>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61"/>
      <c r="AY438" s="61"/>
      <c r="AZ438" s="61"/>
      <c r="BA438" s="61"/>
      <c r="BB438" s="61"/>
      <c r="BC438" s="61"/>
      <c r="BD438" s="61"/>
      <c r="BE438" s="61"/>
      <c r="BF438" s="61"/>
      <c r="BG438" s="61"/>
      <c r="BH438" s="61"/>
      <c r="BI438" s="61"/>
      <c r="BJ438" s="61"/>
      <c r="BK438" s="61"/>
      <c r="BL438" s="61"/>
      <c r="BM438" s="61"/>
      <c r="BN438" s="61"/>
      <c r="BO438" s="61"/>
      <c r="BP438" s="61"/>
      <c r="BQ438" s="61"/>
      <c r="BR438" s="61"/>
      <c r="BS438" s="61"/>
      <c r="BT438" s="61"/>
      <c r="BU438" s="61"/>
      <c r="BV438" s="61"/>
      <c r="BW438" s="61"/>
      <c r="BX438" s="61"/>
      <c r="BY438" s="61"/>
      <c r="BZ438" s="61"/>
      <c r="CA438" s="61"/>
      <c r="CB438" s="61"/>
      <c r="CC438" s="61"/>
      <c r="CD438" s="61"/>
      <c r="CE438" s="61"/>
      <c r="CF438" s="61"/>
      <c r="CG438" s="61"/>
      <c r="CH438" s="61"/>
      <c r="CI438" s="61"/>
      <c r="CJ438" s="61"/>
      <c r="CK438" s="61"/>
      <c r="CL438" s="61"/>
      <c r="CM438" s="61"/>
      <c r="CN438" s="61"/>
      <c r="CO438" s="61"/>
      <c r="CP438" s="61"/>
      <c r="CQ438" s="61"/>
      <c r="CR438" s="61"/>
      <c r="CS438" s="61"/>
      <c r="CT438" s="61"/>
      <c r="CU438" s="61"/>
      <c r="CV438" s="61"/>
      <c r="CW438" s="61"/>
      <c r="CX438" s="61"/>
      <c r="CY438" s="61"/>
      <c r="CZ438" s="61"/>
      <c r="DA438" s="61"/>
      <c r="DB438" s="61"/>
      <c r="DC438" s="61"/>
      <c r="DD438" s="61"/>
      <c r="DE438" s="61"/>
      <c r="DF438" s="61"/>
      <c r="DG438" s="61"/>
      <c r="DH438" s="61"/>
      <c r="DI438" s="61"/>
      <c r="DJ438" s="61"/>
      <c r="DK438" s="61"/>
      <c r="DL438" s="61"/>
      <c r="DM438" s="61"/>
      <c r="DN438" s="61"/>
      <c r="DO438" s="61"/>
      <c r="DP438" s="61"/>
      <c r="DQ438" s="61"/>
      <c r="DR438" s="61"/>
      <c r="DS438" s="61"/>
      <c r="DT438" s="61"/>
      <c r="DU438" s="61"/>
      <c r="DV438" s="61"/>
      <c r="DW438" s="61"/>
      <c r="DX438" s="61"/>
      <c r="DY438" s="61"/>
      <c r="DZ438" s="61"/>
      <c r="EA438" s="61"/>
      <c r="EB438" s="61"/>
      <c r="EC438" s="61"/>
      <c r="ED438" s="61"/>
      <c r="EE438" s="61"/>
      <c r="EF438" s="61"/>
      <c r="EG438" s="61"/>
      <c r="EH438" s="61"/>
      <c r="EI438" s="61"/>
      <c r="EJ438" s="61"/>
      <c r="EK438" s="61"/>
      <c r="EL438" s="61"/>
      <c r="EM438" s="61"/>
      <c r="EN438" s="61"/>
    </row>
    <row r="439" spans="1:144" s="56" customFormat="1" ht="23.25" customHeight="1">
      <c r="B439" s="109"/>
      <c r="C439" s="133" t="s">
        <v>354</v>
      </c>
      <c r="D439" s="114" t="s">
        <v>564</v>
      </c>
      <c r="E439" s="527">
        <v>4466500</v>
      </c>
      <c r="F439" s="527">
        <v>3483903.32</v>
      </c>
      <c r="G439" s="315"/>
      <c r="H439" s="341"/>
      <c r="I439" s="110"/>
      <c r="J439" s="110"/>
      <c r="K439" s="110"/>
      <c r="L439" s="110"/>
      <c r="M439" s="95"/>
      <c r="N439" s="439"/>
      <c r="O439" s="232"/>
      <c r="P439" s="49"/>
      <c r="Q439" s="49"/>
      <c r="R439" s="49"/>
      <c r="S439" s="49"/>
      <c r="T439" s="49"/>
      <c r="U439" s="49"/>
      <c r="V439" s="49"/>
      <c r="W439" s="49"/>
      <c r="X439" s="49"/>
      <c r="Y439" s="49"/>
      <c r="Z439" s="49"/>
      <c r="AA439" s="49"/>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61"/>
      <c r="AY439" s="61"/>
      <c r="AZ439" s="61"/>
      <c r="BA439" s="61"/>
      <c r="BB439" s="61"/>
      <c r="BC439" s="61"/>
      <c r="BD439" s="61"/>
      <c r="BE439" s="61"/>
      <c r="BF439" s="61"/>
      <c r="BG439" s="61"/>
      <c r="BH439" s="61"/>
      <c r="BI439" s="61"/>
      <c r="BJ439" s="61"/>
      <c r="BK439" s="61"/>
      <c r="BL439" s="61"/>
      <c r="BM439" s="61"/>
      <c r="BN439" s="61"/>
      <c r="BO439" s="61"/>
      <c r="BP439" s="61"/>
      <c r="BQ439" s="61"/>
      <c r="BR439" s="61"/>
      <c r="BS439" s="61"/>
      <c r="BT439" s="61"/>
      <c r="BU439" s="61"/>
      <c r="BV439" s="61"/>
      <c r="BW439" s="61"/>
      <c r="BX439" s="61"/>
      <c r="BY439" s="61"/>
      <c r="BZ439" s="61"/>
      <c r="CA439" s="61"/>
      <c r="CB439" s="61"/>
      <c r="CC439" s="61"/>
      <c r="CD439" s="61"/>
      <c r="CE439" s="61"/>
      <c r="CF439" s="61"/>
      <c r="CG439" s="61"/>
      <c r="CH439" s="61"/>
      <c r="CI439" s="61"/>
      <c r="CJ439" s="61"/>
      <c r="CK439" s="61"/>
      <c r="CL439" s="61"/>
      <c r="CM439" s="61"/>
      <c r="CN439" s="61"/>
      <c r="CO439" s="61"/>
      <c r="CP439" s="61"/>
      <c r="CQ439" s="61"/>
      <c r="CR439" s="61"/>
      <c r="CS439" s="61"/>
      <c r="CT439" s="61"/>
      <c r="CU439" s="61"/>
      <c r="CV439" s="61"/>
      <c r="CW439" s="61"/>
      <c r="CX439" s="61"/>
      <c r="CY439" s="61"/>
      <c r="CZ439" s="61"/>
      <c r="DA439" s="61"/>
      <c r="DB439" s="61"/>
      <c r="DC439" s="61"/>
      <c r="DD439" s="61"/>
      <c r="DE439" s="61"/>
      <c r="DF439" s="61"/>
      <c r="DG439" s="61"/>
      <c r="DH439" s="61"/>
      <c r="DI439" s="61"/>
      <c r="DJ439" s="61"/>
      <c r="DK439" s="61"/>
      <c r="DL439" s="61"/>
      <c r="DM439" s="61"/>
      <c r="DN439" s="61"/>
      <c r="DO439" s="61"/>
      <c r="DP439" s="61"/>
      <c r="DQ439" s="61"/>
      <c r="DR439" s="61"/>
      <c r="DS439" s="61"/>
      <c r="DT439" s="61"/>
      <c r="DU439" s="61"/>
      <c r="DV439" s="61"/>
      <c r="DW439" s="61"/>
      <c r="DX439" s="61"/>
      <c r="DY439" s="61"/>
      <c r="DZ439" s="61"/>
      <c r="EA439" s="61"/>
      <c r="EB439" s="61"/>
      <c r="EC439" s="61"/>
      <c r="ED439" s="61"/>
      <c r="EE439" s="61"/>
      <c r="EF439" s="61"/>
      <c r="EG439" s="61"/>
      <c r="EH439" s="61"/>
      <c r="EI439" s="61"/>
      <c r="EJ439" s="61"/>
      <c r="EK439" s="61"/>
      <c r="EL439" s="61"/>
      <c r="EM439" s="61"/>
      <c r="EN439" s="61"/>
    </row>
    <row r="440" spans="1:144" s="56" customFormat="1" ht="32.25" customHeight="1">
      <c r="B440" s="109"/>
      <c r="C440" s="133" t="s">
        <v>355</v>
      </c>
      <c r="D440" s="114" t="s">
        <v>565</v>
      </c>
      <c r="E440" s="527">
        <v>1881398.1</v>
      </c>
      <c r="F440" s="527">
        <v>1761389.1</v>
      </c>
      <c r="G440" s="315"/>
      <c r="H440" s="341"/>
      <c r="I440" s="110"/>
      <c r="J440" s="110"/>
      <c r="K440" s="110"/>
      <c r="L440" s="110"/>
      <c r="M440" s="95"/>
      <c r="N440" s="439"/>
      <c r="O440" s="232"/>
      <c r="P440" s="49"/>
      <c r="Q440" s="49"/>
      <c r="R440" s="49"/>
      <c r="S440" s="49"/>
      <c r="T440" s="49"/>
      <c r="U440" s="49"/>
      <c r="V440" s="49"/>
      <c r="W440" s="49"/>
      <c r="X440" s="49"/>
      <c r="Y440" s="49"/>
      <c r="Z440" s="49"/>
      <c r="AA440" s="49"/>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61"/>
      <c r="AY440" s="61"/>
      <c r="AZ440" s="61"/>
      <c r="BA440" s="61"/>
      <c r="BB440" s="61"/>
      <c r="BC440" s="61"/>
      <c r="BD440" s="61"/>
      <c r="BE440" s="61"/>
      <c r="BF440" s="61"/>
      <c r="BG440" s="61"/>
      <c r="BH440" s="61"/>
      <c r="BI440" s="61"/>
      <c r="BJ440" s="61"/>
      <c r="BK440" s="61"/>
      <c r="BL440" s="61"/>
      <c r="BM440" s="61"/>
      <c r="BN440" s="61"/>
      <c r="BO440" s="61"/>
      <c r="BP440" s="61"/>
      <c r="BQ440" s="61"/>
      <c r="BR440" s="61"/>
      <c r="BS440" s="61"/>
      <c r="BT440" s="61"/>
      <c r="BU440" s="61"/>
      <c r="BV440" s="61"/>
      <c r="BW440" s="61"/>
      <c r="BX440" s="61"/>
      <c r="BY440" s="61"/>
      <c r="BZ440" s="61"/>
      <c r="CA440" s="61"/>
      <c r="CB440" s="61"/>
      <c r="CC440" s="61"/>
      <c r="CD440" s="61"/>
      <c r="CE440" s="61"/>
      <c r="CF440" s="61"/>
      <c r="CG440" s="61"/>
      <c r="CH440" s="61"/>
      <c r="CI440" s="61"/>
      <c r="CJ440" s="61"/>
      <c r="CK440" s="61"/>
      <c r="CL440" s="61"/>
      <c r="CM440" s="61"/>
      <c r="CN440" s="61"/>
      <c r="CO440" s="61"/>
      <c r="CP440" s="61"/>
      <c r="CQ440" s="61"/>
      <c r="CR440" s="61"/>
      <c r="CS440" s="61"/>
      <c r="CT440" s="61"/>
      <c r="CU440" s="61"/>
      <c r="CV440" s="61"/>
      <c r="CW440" s="61"/>
      <c r="CX440" s="61"/>
      <c r="CY440" s="61"/>
      <c r="CZ440" s="61"/>
      <c r="DA440" s="61"/>
      <c r="DB440" s="61"/>
      <c r="DC440" s="61"/>
      <c r="DD440" s="61"/>
      <c r="DE440" s="61"/>
      <c r="DF440" s="61"/>
      <c r="DG440" s="61"/>
      <c r="DH440" s="61"/>
      <c r="DI440" s="61"/>
      <c r="DJ440" s="61"/>
      <c r="DK440" s="61"/>
      <c r="DL440" s="61"/>
      <c r="DM440" s="61"/>
      <c r="DN440" s="61"/>
      <c r="DO440" s="61"/>
      <c r="DP440" s="61"/>
      <c r="DQ440" s="61"/>
      <c r="DR440" s="61"/>
      <c r="DS440" s="61"/>
      <c r="DT440" s="61"/>
      <c r="DU440" s="61"/>
      <c r="DV440" s="61"/>
      <c r="DW440" s="61"/>
      <c r="DX440" s="61"/>
      <c r="DY440" s="61"/>
      <c r="DZ440" s="61"/>
      <c r="EA440" s="61"/>
      <c r="EB440" s="61"/>
      <c r="EC440" s="61"/>
      <c r="ED440" s="61"/>
      <c r="EE440" s="61"/>
      <c r="EF440" s="61"/>
      <c r="EG440" s="61"/>
      <c r="EH440" s="61"/>
      <c r="EI440" s="61"/>
      <c r="EJ440" s="61"/>
      <c r="EK440" s="61"/>
      <c r="EL440" s="61"/>
      <c r="EM440" s="61"/>
      <c r="EN440" s="61"/>
    </row>
    <row r="441" spans="1:144" s="56" customFormat="1" ht="24" customHeight="1">
      <c r="B441" s="109"/>
      <c r="C441" s="133" t="s">
        <v>356</v>
      </c>
      <c r="D441" s="114" t="s">
        <v>359</v>
      </c>
      <c r="E441" s="413">
        <v>0</v>
      </c>
      <c r="F441" s="413">
        <v>0</v>
      </c>
      <c r="G441" s="315"/>
      <c r="H441" s="341"/>
      <c r="I441" s="110"/>
      <c r="J441" s="110"/>
      <c r="K441" s="110"/>
      <c r="L441" s="110"/>
      <c r="M441" s="95"/>
      <c r="N441" s="439"/>
      <c r="O441" s="232"/>
      <c r="P441" s="49"/>
      <c r="Q441" s="49"/>
      <c r="R441" s="49"/>
      <c r="S441" s="49"/>
      <c r="T441" s="49"/>
      <c r="U441" s="49"/>
      <c r="V441" s="49"/>
      <c r="W441" s="49"/>
      <c r="X441" s="49"/>
      <c r="Y441" s="49"/>
      <c r="Z441" s="49"/>
      <c r="AA441" s="49"/>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61"/>
      <c r="AY441" s="61"/>
      <c r="AZ441" s="61"/>
      <c r="BA441" s="61"/>
      <c r="BB441" s="61"/>
      <c r="BC441" s="61"/>
      <c r="BD441" s="61"/>
      <c r="BE441" s="61"/>
      <c r="BF441" s="61"/>
      <c r="BG441" s="61"/>
      <c r="BH441" s="61"/>
      <c r="BI441" s="61"/>
      <c r="BJ441" s="61"/>
      <c r="BK441" s="61"/>
      <c r="BL441" s="61"/>
      <c r="BM441" s="61"/>
      <c r="BN441" s="61"/>
      <c r="BO441" s="61"/>
      <c r="BP441" s="61"/>
      <c r="BQ441" s="61"/>
      <c r="BR441" s="61"/>
      <c r="BS441" s="61"/>
      <c r="BT441" s="61"/>
      <c r="BU441" s="61"/>
      <c r="BV441" s="61"/>
      <c r="BW441" s="61"/>
      <c r="BX441" s="61"/>
      <c r="BY441" s="61"/>
      <c r="BZ441" s="61"/>
      <c r="CA441" s="61"/>
      <c r="CB441" s="61"/>
      <c r="CC441" s="61"/>
      <c r="CD441" s="61"/>
      <c r="CE441" s="61"/>
      <c r="CF441" s="61"/>
      <c r="CG441" s="61"/>
      <c r="CH441" s="61"/>
      <c r="CI441" s="61"/>
      <c r="CJ441" s="61"/>
      <c r="CK441" s="61"/>
      <c r="CL441" s="61"/>
      <c r="CM441" s="61"/>
      <c r="CN441" s="61"/>
      <c r="CO441" s="61"/>
      <c r="CP441" s="61"/>
      <c r="CQ441" s="61"/>
      <c r="CR441" s="61"/>
      <c r="CS441" s="61"/>
      <c r="CT441" s="61"/>
      <c r="CU441" s="61"/>
      <c r="CV441" s="61"/>
      <c r="CW441" s="61"/>
      <c r="CX441" s="61"/>
      <c r="CY441" s="61"/>
      <c r="CZ441" s="61"/>
      <c r="DA441" s="61"/>
      <c r="DB441" s="61"/>
      <c r="DC441" s="61"/>
      <c r="DD441" s="61"/>
      <c r="DE441" s="61"/>
      <c r="DF441" s="61"/>
      <c r="DG441" s="61"/>
      <c r="DH441" s="61"/>
      <c r="DI441" s="61"/>
      <c r="DJ441" s="61"/>
      <c r="DK441" s="61"/>
      <c r="DL441" s="61"/>
      <c r="DM441" s="61"/>
      <c r="DN441" s="61"/>
      <c r="DO441" s="61"/>
      <c r="DP441" s="61"/>
      <c r="DQ441" s="61"/>
      <c r="DR441" s="61"/>
      <c r="DS441" s="61"/>
      <c r="DT441" s="61"/>
      <c r="DU441" s="61"/>
      <c r="DV441" s="61"/>
      <c r="DW441" s="61"/>
      <c r="DX441" s="61"/>
      <c r="DY441" s="61"/>
      <c r="DZ441" s="61"/>
      <c r="EA441" s="61"/>
      <c r="EB441" s="61"/>
      <c r="EC441" s="61"/>
      <c r="ED441" s="61"/>
      <c r="EE441" s="61"/>
      <c r="EF441" s="61"/>
      <c r="EG441" s="61"/>
      <c r="EH441" s="61"/>
      <c r="EI441" s="61"/>
      <c r="EJ441" s="61"/>
      <c r="EK441" s="61"/>
      <c r="EL441" s="61"/>
      <c r="EM441" s="61"/>
      <c r="EN441" s="61"/>
    </row>
    <row r="442" spans="1:144" s="56" customFormat="1" ht="30.75" customHeight="1">
      <c r="B442" s="140"/>
      <c r="C442" s="736" t="s">
        <v>724</v>
      </c>
      <c r="D442" s="737"/>
      <c r="E442" s="737"/>
      <c r="F442" s="737"/>
      <c r="G442" s="737"/>
      <c r="H442" s="737"/>
      <c r="I442" s="737"/>
      <c r="J442" s="737"/>
      <c r="K442" s="737"/>
      <c r="L442" s="737"/>
      <c r="M442" s="737"/>
      <c r="N442" s="737"/>
      <c r="O442" s="232"/>
      <c r="P442" s="49"/>
      <c r="Q442" s="49"/>
      <c r="R442" s="49"/>
      <c r="S442" s="49"/>
      <c r="T442" s="49"/>
      <c r="U442" s="49"/>
      <c r="V442" s="49"/>
      <c r="W442" s="49"/>
      <c r="X442" s="49"/>
      <c r="Y442" s="49"/>
      <c r="Z442" s="49"/>
      <c r="AA442" s="49"/>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61"/>
      <c r="AY442" s="61"/>
      <c r="AZ442" s="61"/>
      <c r="BA442" s="61"/>
      <c r="BB442" s="61"/>
      <c r="BC442" s="61"/>
      <c r="BD442" s="61"/>
      <c r="BE442" s="61"/>
      <c r="BF442" s="61"/>
      <c r="BG442" s="61"/>
      <c r="BH442" s="61"/>
      <c r="BI442" s="61"/>
      <c r="BJ442" s="61"/>
      <c r="BK442" s="61"/>
      <c r="BL442" s="61"/>
      <c r="BM442" s="61"/>
      <c r="BN442" s="61"/>
      <c r="BO442" s="61"/>
      <c r="BP442" s="61"/>
      <c r="BQ442" s="61"/>
      <c r="BR442" s="61"/>
      <c r="BS442" s="61"/>
      <c r="BT442" s="61"/>
      <c r="BU442" s="61"/>
      <c r="BV442" s="61"/>
      <c r="BW442" s="61"/>
      <c r="BX442" s="61"/>
      <c r="BY442" s="61"/>
      <c r="BZ442" s="61"/>
      <c r="CA442" s="61"/>
      <c r="CB442" s="61"/>
      <c r="CC442" s="61"/>
      <c r="CD442" s="61"/>
      <c r="CE442" s="61"/>
      <c r="CF442" s="61"/>
      <c r="CG442" s="61"/>
      <c r="CH442" s="61"/>
      <c r="CI442" s="61"/>
      <c r="CJ442" s="61"/>
      <c r="CK442" s="61"/>
      <c r="CL442" s="61"/>
      <c r="CM442" s="61"/>
      <c r="CN442" s="61"/>
      <c r="CO442" s="61"/>
      <c r="CP442" s="61"/>
      <c r="CQ442" s="61"/>
      <c r="CR442" s="61"/>
      <c r="CS442" s="61"/>
      <c r="CT442" s="61"/>
      <c r="CU442" s="61"/>
      <c r="CV442" s="61"/>
      <c r="CW442" s="61"/>
      <c r="CX442" s="61"/>
      <c r="CY442" s="61"/>
      <c r="CZ442" s="61"/>
      <c r="DA442" s="61"/>
      <c r="DB442" s="61"/>
      <c r="DC442" s="61"/>
      <c r="DD442" s="61"/>
      <c r="DE442" s="61"/>
      <c r="DF442" s="61"/>
      <c r="DG442" s="61"/>
      <c r="DH442" s="61"/>
      <c r="DI442" s="61"/>
      <c r="DJ442" s="61"/>
      <c r="DK442" s="61"/>
      <c r="DL442" s="61"/>
      <c r="DM442" s="61"/>
      <c r="DN442" s="61"/>
      <c r="DO442" s="61"/>
      <c r="DP442" s="61"/>
      <c r="DQ442" s="61"/>
      <c r="DR442" s="61"/>
      <c r="DS442" s="61"/>
      <c r="DT442" s="61"/>
      <c r="DU442" s="61"/>
      <c r="DV442" s="61"/>
      <c r="DW442" s="61"/>
      <c r="DX442" s="61"/>
      <c r="DY442" s="61"/>
      <c r="DZ442" s="61"/>
      <c r="EA442" s="61"/>
      <c r="EB442" s="61"/>
      <c r="EC442" s="61"/>
      <c r="ED442" s="61"/>
      <c r="EE442" s="61"/>
      <c r="EF442" s="61"/>
      <c r="EG442" s="61"/>
      <c r="EH442" s="61"/>
      <c r="EI442" s="61"/>
      <c r="EJ442" s="61"/>
      <c r="EK442" s="61"/>
      <c r="EL442" s="61"/>
      <c r="EM442" s="61"/>
      <c r="EN442" s="61"/>
    </row>
    <row r="443" spans="1:144" s="56" customFormat="1" ht="30.75" customHeight="1">
      <c r="B443" s="94" t="s">
        <v>458</v>
      </c>
      <c r="C443" s="738" t="s">
        <v>460</v>
      </c>
      <c r="D443" s="739"/>
      <c r="E443" s="739"/>
      <c r="F443" s="739"/>
      <c r="G443" s="739"/>
      <c r="H443" s="739"/>
      <c r="I443" s="739"/>
      <c r="J443" s="739"/>
      <c r="K443" s="739"/>
      <c r="L443" s="739"/>
      <c r="M443" s="739"/>
      <c r="N443" s="739"/>
      <c r="O443" s="232"/>
      <c r="P443" s="49"/>
      <c r="Q443" s="49"/>
      <c r="R443" s="49"/>
      <c r="S443" s="49"/>
      <c r="T443" s="49"/>
      <c r="U443" s="49"/>
      <c r="V443" s="49"/>
      <c r="W443" s="49"/>
      <c r="X443" s="49"/>
      <c r="Y443" s="49"/>
      <c r="Z443" s="49"/>
      <c r="AA443" s="49"/>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61"/>
      <c r="AY443" s="61"/>
      <c r="AZ443" s="61"/>
      <c r="BA443" s="61"/>
      <c r="BB443" s="61"/>
      <c r="BC443" s="61"/>
      <c r="BD443" s="61"/>
      <c r="BE443" s="61"/>
      <c r="BF443" s="61"/>
      <c r="BG443" s="61"/>
      <c r="BH443" s="61"/>
      <c r="BI443" s="61"/>
      <c r="BJ443" s="61"/>
      <c r="BK443" s="61"/>
      <c r="BL443" s="61"/>
      <c r="BM443" s="61"/>
      <c r="BN443" s="61"/>
      <c r="BO443" s="61"/>
      <c r="BP443" s="61"/>
      <c r="BQ443" s="61"/>
      <c r="BR443" s="61"/>
      <c r="BS443" s="61"/>
      <c r="BT443" s="61"/>
      <c r="BU443" s="61"/>
      <c r="BV443" s="61"/>
      <c r="BW443" s="61"/>
      <c r="BX443" s="61"/>
      <c r="BY443" s="61"/>
      <c r="BZ443" s="61"/>
      <c r="CA443" s="61"/>
      <c r="CB443" s="61"/>
      <c r="CC443" s="61"/>
      <c r="CD443" s="61"/>
      <c r="CE443" s="61"/>
      <c r="CF443" s="61"/>
      <c r="CG443" s="61"/>
      <c r="CH443" s="61"/>
      <c r="CI443" s="61"/>
      <c r="CJ443" s="61"/>
      <c r="CK443" s="61"/>
      <c r="CL443" s="61"/>
      <c r="CM443" s="61"/>
      <c r="CN443" s="61"/>
      <c r="CO443" s="61"/>
      <c r="CP443" s="61"/>
      <c r="CQ443" s="61"/>
      <c r="CR443" s="61"/>
      <c r="CS443" s="61"/>
      <c r="CT443" s="61"/>
      <c r="CU443" s="61"/>
      <c r="CV443" s="61"/>
      <c r="CW443" s="61"/>
      <c r="CX443" s="61"/>
      <c r="CY443" s="61"/>
      <c r="CZ443" s="61"/>
      <c r="DA443" s="61"/>
      <c r="DB443" s="61"/>
      <c r="DC443" s="61"/>
      <c r="DD443" s="61"/>
      <c r="DE443" s="61"/>
      <c r="DF443" s="61"/>
      <c r="DG443" s="61"/>
      <c r="DH443" s="61"/>
      <c r="DI443" s="61"/>
      <c r="DJ443" s="61"/>
      <c r="DK443" s="61"/>
      <c r="DL443" s="61"/>
      <c r="DM443" s="61"/>
      <c r="DN443" s="61"/>
      <c r="DO443" s="61"/>
      <c r="DP443" s="61"/>
      <c r="DQ443" s="61"/>
      <c r="DR443" s="61"/>
      <c r="DS443" s="61"/>
      <c r="DT443" s="61"/>
      <c r="DU443" s="61"/>
      <c r="DV443" s="61"/>
      <c r="DW443" s="61"/>
      <c r="DX443" s="61"/>
      <c r="DY443" s="61"/>
      <c r="DZ443" s="61"/>
      <c r="EA443" s="61"/>
      <c r="EB443" s="61"/>
      <c r="EC443" s="61"/>
      <c r="ED443" s="61"/>
      <c r="EE443" s="61"/>
      <c r="EF443" s="61"/>
      <c r="EG443" s="61"/>
      <c r="EH443" s="61"/>
      <c r="EI443" s="61"/>
      <c r="EJ443" s="61"/>
      <c r="EK443" s="61"/>
      <c r="EL443" s="61"/>
      <c r="EM443" s="61"/>
      <c r="EN443" s="61"/>
    </row>
    <row r="444" spans="1:144" s="56" customFormat="1" ht="30.75" customHeight="1">
      <c r="B444" s="21" t="s">
        <v>459</v>
      </c>
      <c r="C444" s="740" t="s">
        <v>570</v>
      </c>
      <c r="D444" s="741"/>
      <c r="E444" s="741"/>
      <c r="F444" s="741"/>
      <c r="G444" s="741"/>
      <c r="H444" s="741"/>
      <c r="I444" s="741"/>
      <c r="J444" s="741"/>
      <c r="K444" s="741"/>
      <c r="L444" s="741"/>
      <c r="M444" s="741"/>
      <c r="N444" s="741"/>
      <c r="O444" s="232"/>
      <c r="P444" s="49"/>
      <c r="Q444" s="49"/>
      <c r="R444" s="49"/>
      <c r="S444" s="49"/>
      <c r="T444" s="49"/>
      <c r="U444" s="49"/>
      <c r="V444" s="49"/>
      <c r="W444" s="49"/>
      <c r="X444" s="49"/>
      <c r="Y444" s="49"/>
      <c r="Z444" s="49"/>
      <c r="AA444" s="49"/>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61"/>
      <c r="AY444" s="61"/>
      <c r="AZ444" s="61"/>
      <c r="BA444" s="61"/>
      <c r="BB444" s="61"/>
      <c r="BC444" s="61"/>
      <c r="BD444" s="61"/>
      <c r="BE444" s="61"/>
      <c r="BF444" s="61"/>
      <c r="BG444" s="61"/>
      <c r="BH444" s="61"/>
      <c r="BI444" s="61"/>
      <c r="BJ444" s="61"/>
      <c r="BK444" s="61"/>
      <c r="BL444" s="61"/>
      <c r="BM444" s="61"/>
      <c r="BN444" s="61"/>
      <c r="BO444" s="61"/>
      <c r="BP444" s="61"/>
      <c r="BQ444" s="61"/>
      <c r="BR444" s="61"/>
      <c r="BS444" s="61"/>
      <c r="BT444" s="61"/>
      <c r="BU444" s="61"/>
      <c r="BV444" s="61"/>
      <c r="BW444" s="61"/>
      <c r="BX444" s="61"/>
      <c r="BY444" s="61"/>
      <c r="BZ444" s="61"/>
      <c r="CA444" s="61"/>
      <c r="CB444" s="61"/>
      <c r="CC444" s="61"/>
      <c r="CD444" s="61"/>
      <c r="CE444" s="61"/>
      <c r="CF444" s="61"/>
      <c r="CG444" s="61"/>
      <c r="CH444" s="61"/>
      <c r="CI444" s="61"/>
      <c r="CJ444" s="61"/>
      <c r="CK444" s="61"/>
      <c r="CL444" s="61"/>
      <c r="CM444" s="61"/>
      <c r="CN444" s="61"/>
      <c r="CO444" s="61"/>
      <c r="CP444" s="61"/>
      <c r="CQ444" s="61"/>
      <c r="CR444" s="61"/>
      <c r="CS444" s="61"/>
      <c r="CT444" s="61"/>
      <c r="CU444" s="61"/>
      <c r="CV444" s="61"/>
      <c r="CW444" s="61"/>
      <c r="CX444" s="61"/>
      <c r="CY444" s="61"/>
      <c r="CZ444" s="61"/>
      <c r="DA444" s="61"/>
      <c r="DB444" s="61"/>
      <c r="DC444" s="61"/>
      <c r="DD444" s="61"/>
      <c r="DE444" s="61"/>
      <c r="DF444" s="61"/>
      <c r="DG444" s="61"/>
      <c r="DH444" s="61"/>
      <c r="DI444" s="61"/>
      <c r="DJ444" s="61"/>
      <c r="DK444" s="61"/>
      <c r="DL444" s="61"/>
      <c r="DM444" s="61"/>
      <c r="DN444" s="61"/>
      <c r="DO444" s="61"/>
      <c r="DP444" s="61"/>
      <c r="DQ444" s="61"/>
      <c r="DR444" s="61"/>
      <c r="DS444" s="61"/>
      <c r="DT444" s="61"/>
      <c r="DU444" s="61"/>
      <c r="DV444" s="61"/>
      <c r="DW444" s="61"/>
      <c r="DX444" s="61"/>
      <c r="DY444" s="61"/>
      <c r="DZ444" s="61"/>
      <c r="EA444" s="61"/>
      <c r="EB444" s="61"/>
      <c r="EC444" s="61"/>
      <c r="ED444" s="61"/>
      <c r="EE444" s="61"/>
      <c r="EF444" s="61"/>
      <c r="EG444" s="61"/>
      <c r="EH444" s="61"/>
      <c r="EI444" s="61"/>
      <c r="EJ444" s="61"/>
      <c r="EK444" s="61"/>
      <c r="EL444" s="61"/>
      <c r="EM444" s="61"/>
      <c r="EN444" s="61"/>
    </row>
    <row r="445" spans="1:144" s="56" customFormat="1" ht="124.5" customHeight="1">
      <c r="B445" s="442" t="s">
        <v>549</v>
      </c>
      <c r="C445" s="604" t="s">
        <v>461</v>
      </c>
      <c r="D445" s="442"/>
      <c r="E445" s="537">
        <v>3334000</v>
      </c>
      <c r="F445" s="537">
        <v>3334000</v>
      </c>
      <c r="G445" s="556">
        <f>F445/E445*100</f>
        <v>100</v>
      </c>
      <c r="H445" s="556">
        <f>G445/100</f>
        <v>1</v>
      </c>
      <c r="I445" s="555" t="s">
        <v>706</v>
      </c>
      <c r="J445" s="556" t="s">
        <v>14</v>
      </c>
      <c r="K445" s="556">
        <v>1</v>
      </c>
      <c r="L445" s="556">
        <v>1</v>
      </c>
      <c r="M445" s="556">
        <f>L445/K445*100</f>
        <v>100</v>
      </c>
      <c r="N445" s="573">
        <f>M445/100</f>
        <v>1</v>
      </c>
      <c r="O445" s="232"/>
      <c r="P445" s="49"/>
      <c r="Q445" s="49"/>
      <c r="R445" s="49"/>
      <c r="S445" s="49"/>
      <c r="T445" s="49"/>
      <c r="U445" s="49"/>
      <c r="V445" s="49"/>
      <c r="W445" s="49"/>
      <c r="X445" s="49"/>
      <c r="Y445" s="49"/>
      <c r="Z445" s="49"/>
      <c r="AA445" s="49"/>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61"/>
      <c r="AY445" s="61"/>
      <c r="AZ445" s="61"/>
      <c r="BA445" s="61"/>
      <c r="BB445" s="61"/>
      <c r="BC445" s="61"/>
      <c r="BD445" s="61"/>
      <c r="BE445" s="61"/>
      <c r="BF445" s="61"/>
      <c r="BG445" s="61"/>
      <c r="BH445" s="61"/>
      <c r="BI445" s="61"/>
      <c r="BJ445" s="61"/>
      <c r="BK445" s="61"/>
      <c r="BL445" s="61"/>
      <c r="BM445" s="61"/>
      <c r="BN445" s="61"/>
      <c r="BO445" s="61"/>
      <c r="BP445" s="61"/>
      <c r="BQ445" s="61"/>
      <c r="BR445" s="61"/>
      <c r="BS445" s="61"/>
      <c r="BT445" s="61"/>
      <c r="BU445" s="61"/>
      <c r="BV445" s="61"/>
      <c r="BW445" s="61"/>
      <c r="BX445" s="61"/>
      <c r="BY445" s="61"/>
      <c r="BZ445" s="61"/>
      <c r="CA445" s="61"/>
      <c r="CB445" s="61"/>
      <c r="CC445" s="61"/>
      <c r="CD445" s="61"/>
      <c r="CE445" s="61"/>
      <c r="CF445" s="61"/>
      <c r="CG445" s="61"/>
      <c r="CH445" s="61"/>
      <c r="CI445" s="61"/>
      <c r="CJ445" s="61"/>
      <c r="CK445" s="61"/>
      <c r="CL445" s="61"/>
      <c r="CM445" s="61"/>
      <c r="CN445" s="61"/>
      <c r="CO445" s="61"/>
      <c r="CP445" s="61"/>
      <c r="CQ445" s="61"/>
      <c r="CR445" s="61"/>
      <c r="CS445" s="61"/>
      <c r="CT445" s="61"/>
      <c r="CU445" s="61"/>
      <c r="CV445" s="61"/>
      <c r="CW445" s="61"/>
      <c r="CX445" s="61"/>
      <c r="CY445" s="61"/>
      <c r="CZ445" s="61"/>
      <c r="DA445" s="61"/>
      <c r="DB445" s="61"/>
      <c r="DC445" s="61"/>
      <c r="DD445" s="61"/>
      <c r="DE445" s="61"/>
      <c r="DF445" s="61"/>
      <c r="DG445" s="61"/>
      <c r="DH445" s="61"/>
      <c r="DI445" s="61"/>
      <c r="DJ445" s="61"/>
      <c r="DK445" s="61"/>
      <c r="DL445" s="61"/>
      <c r="DM445" s="61"/>
      <c r="DN445" s="61"/>
      <c r="DO445" s="61"/>
      <c r="DP445" s="61"/>
      <c r="DQ445" s="61"/>
      <c r="DR445" s="61"/>
      <c r="DS445" s="61"/>
      <c r="DT445" s="61"/>
      <c r="DU445" s="61"/>
      <c r="DV445" s="61"/>
      <c r="DW445" s="61"/>
      <c r="DX445" s="61"/>
      <c r="DY445" s="61"/>
      <c r="DZ445" s="61"/>
      <c r="EA445" s="61"/>
      <c r="EB445" s="61"/>
      <c r="EC445" s="61"/>
      <c r="ED445" s="61"/>
      <c r="EE445" s="61"/>
      <c r="EF445" s="61"/>
      <c r="EG445" s="61"/>
      <c r="EH445" s="61"/>
      <c r="EI445" s="61"/>
      <c r="EJ445" s="61"/>
      <c r="EK445" s="61"/>
      <c r="EL445" s="61"/>
      <c r="EM445" s="61"/>
      <c r="EN445" s="61"/>
    </row>
    <row r="446" spans="1:144" s="56" customFormat="1" ht="134.25" customHeight="1">
      <c r="B446" s="444" t="s">
        <v>550</v>
      </c>
      <c r="C446" s="555" t="s">
        <v>548</v>
      </c>
      <c r="D446" s="554"/>
      <c r="E446" s="537">
        <v>167000</v>
      </c>
      <c r="F446" s="537">
        <v>167000</v>
      </c>
      <c r="G446" s="556">
        <f>F446/E446*100</f>
        <v>100</v>
      </c>
      <c r="H446" s="556">
        <f>G446/100</f>
        <v>1</v>
      </c>
      <c r="I446" s="555" t="s">
        <v>707</v>
      </c>
      <c r="J446" s="556" t="s">
        <v>14</v>
      </c>
      <c r="K446" s="556">
        <v>20</v>
      </c>
      <c r="L446" s="556">
        <v>20</v>
      </c>
      <c r="M446" s="556">
        <f>L446/K446*100</f>
        <v>100</v>
      </c>
      <c r="N446" s="573">
        <f>M446/100</f>
        <v>1</v>
      </c>
      <c r="O446" s="232"/>
      <c r="P446" s="49"/>
      <c r="Q446" s="49"/>
      <c r="R446" s="49"/>
      <c r="S446" s="49"/>
      <c r="T446" s="49"/>
      <c r="U446" s="49"/>
      <c r="V446" s="49"/>
      <c r="W446" s="49"/>
      <c r="X446" s="49"/>
      <c r="Y446" s="49"/>
      <c r="Z446" s="49"/>
      <c r="AA446" s="49"/>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61"/>
      <c r="AY446" s="61"/>
      <c r="AZ446" s="61"/>
      <c r="BA446" s="61"/>
      <c r="BB446" s="61"/>
      <c r="BC446" s="61"/>
      <c r="BD446" s="61"/>
      <c r="BE446" s="61"/>
      <c r="BF446" s="61"/>
      <c r="BG446" s="61"/>
      <c r="BH446" s="61"/>
      <c r="BI446" s="61"/>
      <c r="BJ446" s="61"/>
      <c r="BK446" s="61"/>
      <c r="BL446" s="61"/>
      <c r="BM446" s="61"/>
      <c r="BN446" s="61"/>
      <c r="BO446" s="61"/>
      <c r="BP446" s="61"/>
      <c r="BQ446" s="61"/>
      <c r="BR446" s="61"/>
      <c r="BS446" s="61"/>
      <c r="BT446" s="61"/>
      <c r="BU446" s="61"/>
      <c r="BV446" s="61"/>
      <c r="BW446" s="61"/>
      <c r="BX446" s="61"/>
      <c r="BY446" s="61"/>
      <c r="BZ446" s="61"/>
      <c r="CA446" s="61"/>
      <c r="CB446" s="61"/>
      <c r="CC446" s="61"/>
      <c r="CD446" s="61"/>
      <c r="CE446" s="61"/>
      <c r="CF446" s="61"/>
      <c r="CG446" s="61"/>
      <c r="CH446" s="61"/>
      <c r="CI446" s="61"/>
      <c r="CJ446" s="61"/>
      <c r="CK446" s="61"/>
      <c r="CL446" s="61"/>
      <c r="CM446" s="61"/>
      <c r="CN446" s="61"/>
      <c r="CO446" s="61"/>
      <c r="CP446" s="61"/>
      <c r="CQ446" s="61"/>
      <c r="CR446" s="61"/>
      <c r="CS446" s="61"/>
      <c r="CT446" s="61"/>
      <c r="CU446" s="61"/>
      <c r="CV446" s="61"/>
      <c r="CW446" s="61"/>
      <c r="CX446" s="61"/>
      <c r="CY446" s="61"/>
      <c r="CZ446" s="61"/>
      <c r="DA446" s="61"/>
      <c r="DB446" s="61"/>
      <c r="DC446" s="61"/>
      <c r="DD446" s="61"/>
      <c r="DE446" s="61"/>
      <c r="DF446" s="61"/>
      <c r="DG446" s="61"/>
      <c r="DH446" s="61"/>
      <c r="DI446" s="61"/>
      <c r="DJ446" s="61"/>
      <c r="DK446" s="61"/>
      <c r="DL446" s="61"/>
      <c r="DM446" s="61"/>
      <c r="DN446" s="61"/>
      <c r="DO446" s="61"/>
      <c r="DP446" s="61"/>
      <c r="DQ446" s="61"/>
      <c r="DR446" s="61"/>
      <c r="DS446" s="61"/>
      <c r="DT446" s="61"/>
      <c r="DU446" s="61"/>
      <c r="DV446" s="61"/>
      <c r="DW446" s="61"/>
      <c r="DX446" s="61"/>
      <c r="DY446" s="61"/>
      <c r="DZ446" s="61"/>
      <c r="EA446" s="61"/>
      <c r="EB446" s="61"/>
      <c r="EC446" s="61"/>
      <c r="ED446" s="61"/>
      <c r="EE446" s="61"/>
      <c r="EF446" s="61"/>
      <c r="EG446" s="61"/>
      <c r="EH446" s="61"/>
      <c r="EI446" s="61"/>
      <c r="EJ446" s="61"/>
      <c r="EK446" s="61"/>
      <c r="EL446" s="61"/>
      <c r="EM446" s="61"/>
      <c r="EN446" s="61"/>
    </row>
    <row r="447" spans="1:144" s="56" customFormat="1" ht="30.75" customHeight="1">
      <c r="B447" s="58"/>
      <c r="C447" s="52" t="s">
        <v>81</v>
      </c>
      <c r="D447" s="316"/>
      <c r="E447" s="246">
        <f>SUM(E445:E446)</f>
        <v>3501000</v>
      </c>
      <c r="F447" s="246">
        <f>SUM(F445:F446)</f>
        <v>3501000</v>
      </c>
      <c r="G447" s="605">
        <f>SUM(G445:G446)/2</f>
        <v>100</v>
      </c>
      <c r="H447" s="351">
        <f>G447/100</f>
        <v>1</v>
      </c>
      <c r="I447" s="52"/>
      <c r="J447" s="74"/>
      <c r="K447" s="212"/>
      <c r="L447" s="212"/>
      <c r="M447" s="606">
        <f>SUM(M445:M446)/2</f>
        <v>100</v>
      </c>
      <c r="N447" s="200">
        <f>M447/100</f>
        <v>1</v>
      </c>
      <c r="O447" s="232"/>
      <c r="P447" s="49"/>
      <c r="Q447" s="49"/>
      <c r="R447" s="49"/>
      <c r="S447" s="49"/>
      <c r="T447" s="49"/>
      <c r="U447" s="49"/>
      <c r="V447" s="49"/>
      <c r="W447" s="49"/>
      <c r="X447" s="49"/>
      <c r="Y447" s="49"/>
      <c r="Z447" s="49"/>
      <c r="AA447" s="49"/>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61"/>
      <c r="AY447" s="61"/>
      <c r="AZ447" s="61"/>
      <c r="BA447" s="61"/>
      <c r="BB447" s="61"/>
      <c r="BC447" s="61"/>
      <c r="BD447" s="61"/>
      <c r="BE447" s="61"/>
      <c r="BF447" s="61"/>
      <c r="BG447" s="61"/>
      <c r="BH447" s="61"/>
      <c r="BI447" s="61"/>
      <c r="BJ447" s="61"/>
      <c r="BK447" s="61"/>
      <c r="BL447" s="61"/>
      <c r="BM447" s="61"/>
      <c r="BN447" s="61"/>
      <c r="BO447" s="61"/>
      <c r="BP447" s="61"/>
      <c r="BQ447" s="61"/>
      <c r="BR447" s="61"/>
      <c r="BS447" s="61"/>
      <c r="BT447" s="61"/>
      <c r="BU447" s="61"/>
      <c r="BV447" s="61"/>
      <c r="BW447" s="61"/>
      <c r="BX447" s="61"/>
      <c r="BY447" s="61"/>
      <c r="BZ447" s="61"/>
      <c r="CA447" s="61"/>
      <c r="CB447" s="61"/>
      <c r="CC447" s="61"/>
      <c r="CD447" s="61"/>
      <c r="CE447" s="61"/>
      <c r="CF447" s="61"/>
      <c r="CG447" s="61"/>
      <c r="CH447" s="61"/>
      <c r="CI447" s="61"/>
      <c r="CJ447" s="61"/>
      <c r="CK447" s="61"/>
      <c r="CL447" s="61"/>
      <c r="CM447" s="61"/>
      <c r="CN447" s="61"/>
      <c r="CO447" s="61"/>
      <c r="CP447" s="61"/>
      <c r="CQ447" s="61"/>
      <c r="CR447" s="61"/>
      <c r="CS447" s="61"/>
      <c r="CT447" s="61"/>
      <c r="CU447" s="61"/>
      <c r="CV447" s="61"/>
      <c r="CW447" s="61"/>
      <c r="CX447" s="61"/>
      <c r="CY447" s="61"/>
      <c r="CZ447" s="61"/>
      <c r="DA447" s="61"/>
      <c r="DB447" s="61"/>
      <c r="DC447" s="61"/>
      <c r="DD447" s="61"/>
      <c r="DE447" s="61"/>
      <c r="DF447" s="61"/>
      <c r="DG447" s="61"/>
      <c r="DH447" s="61"/>
      <c r="DI447" s="61"/>
      <c r="DJ447" s="61"/>
      <c r="DK447" s="61"/>
      <c r="DL447" s="61"/>
      <c r="DM447" s="61"/>
      <c r="DN447" s="61"/>
      <c r="DO447" s="61"/>
      <c r="DP447" s="61"/>
      <c r="DQ447" s="61"/>
      <c r="DR447" s="61"/>
      <c r="DS447" s="61"/>
      <c r="DT447" s="61"/>
      <c r="DU447" s="61"/>
      <c r="DV447" s="61"/>
      <c r="DW447" s="61"/>
      <c r="DX447" s="61"/>
      <c r="DY447" s="61"/>
      <c r="DZ447" s="61"/>
      <c r="EA447" s="61"/>
      <c r="EB447" s="61"/>
      <c r="EC447" s="61"/>
      <c r="ED447" s="61"/>
      <c r="EE447" s="61"/>
      <c r="EF447" s="61"/>
      <c r="EG447" s="61"/>
      <c r="EH447" s="61"/>
      <c r="EI447" s="61"/>
      <c r="EJ447" s="61"/>
      <c r="EK447" s="61"/>
      <c r="EL447" s="61"/>
      <c r="EM447" s="61"/>
      <c r="EN447" s="61"/>
    </row>
    <row r="448" spans="1:144" s="56" customFormat="1" ht="30.75" customHeight="1">
      <c r="B448" s="557" t="s">
        <v>558</v>
      </c>
      <c r="C448" s="742" t="s">
        <v>462</v>
      </c>
      <c r="D448" s="743"/>
      <c r="E448" s="743"/>
      <c r="F448" s="743"/>
      <c r="G448" s="743"/>
      <c r="H448" s="743"/>
      <c r="I448" s="743"/>
      <c r="J448" s="743"/>
      <c r="K448" s="743"/>
      <c r="L448" s="743"/>
      <c r="M448" s="743"/>
      <c r="N448" s="743"/>
      <c r="O448" s="232"/>
      <c r="P448" s="49"/>
      <c r="Q448" s="49"/>
      <c r="R448" s="49"/>
      <c r="S448" s="49"/>
      <c r="T448" s="49"/>
      <c r="U448" s="49"/>
      <c r="V448" s="49"/>
      <c r="W448" s="49"/>
      <c r="X448" s="49"/>
      <c r="Y448" s="49"/>
      <c r="Z448" s="49"/>
      <c r="AA448" s="49"/>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61"/>
      <c r="AY448" s="61"/>
      <c r="AZ448" s="61"/>
      <c r="BA448" s="61"/>
      <c r="BB448" s="61"/>
      <c r="BC448" s="61"/>
      <c r="BD448" s="61"/>
      <c r="BE448" s="61"/>
      <c r="BF448" s="61"/>
      <c r="BG448" s="61"/>
      <c r="BH448" s="61"/>
      <c r="BI448" s="61"/>
      <c r="BJ448" s="61"/>
      <c r="BK448" s="61"/>
      <c r="BL448" s="61"/>
      <c r="BM448" s="61"/>
      <c r="BN448" s="61"/>
      <c r="BO448" s="61"/>
      <c r="BP448" s="61"/>
      <c r="BQ448" s="61"/>
      <c r="BR448" s="61"/>
      <c r="BS448" s="61"/>
      <c r="BT448" s="61"/>
      <c r="BU448" s="61"/>
      <c r="BV448" s="61"/>
      <c r="BW448" s="61"/>
      <c r="BX448" s="61"/>
      <c r="BY448" s="61"/>
      <c r="BZ448" s="61"/>
      <c r="CA448" s="61"/>
      <c r="CB448" s="61"/>
      <c r="CC448" s="61"/>
      <c r="CD448" s="61"/>
      <c r="CE448" s="61"/>
      <c r="CF448" s="61"/>
      <c r="CG448" s="61"/>
      <c r="CH448" s="61"/>
      <c r="CI448" s="61"/>
      <c r="CJ448" s="61"/>
      <c r="CK448" s="61"/>
      <c r="CL448" s="61"/>
      <c r="CM448" s="61"/>
      <c r="CN448" s="61"/>
      <c r="CO448" s="61"/>
      <c r="CP448" s="61"/>
      <c r="CQ448" s="61"/>
      <c r="CR448" s="61"/>
      <c r="CS448" s="61"/>
      <c r="CT448" s="61"/>
      <c r="CU448" s="61"/>
      <c r="CV448" s="61"/>
      <c r="CW448" s="61"/>
      <c r="CX448" s="61"/>
      <c r="CY448" s="61"/>
      <c r="CZ448" s="61"/>
      <c r="DA448" s="61"/>
      <c r="DB448" s="61"/>
      <c r="DC448" s="61"/>
      <c r="DD448" s="61"/>
      <c r="DE448" s="61"/>
      <c r="DF448" s="61"/>
      <c r="DG448" s="61"/>
      <c r="DH448" s="61"/>
      <c r="DI448" s="61"/>
      <c r="DJ448" s="61"/>
      <c r="DK448" s="61"/>
      <c r="DL448" s="61"/>
      <c r="DM448" s="61"/>
      <c r="DN448" s="61"/>
      <c r="DO448" s="61"/>
      <c r="DP448" s="61"/>
      <c r="DQ448" s="61"/>
      <c r="DR448" s="61"/>
      <c r="DS448" s="61"/>
      <c r="DT448" s="61"/>
      <c r="DU448" s="61"/>
      <c r="DV448" s="61"/>
      <c r="DW448" s="61"/>
      <c r="DX448" s="61"/>
      <c r="DY448" s="61"/>
      <c r="DZ448" s="61"/>
      <c r="EA448" s="61"/>
      <c r="EB448" s="61"/>
      <c r="EC448" s="61"/>
      <c r="ED448" s="61"/>
      <c r="EE448" s="61"/>
      <c r="EF448" s="61"/>
      <c r="EG448" s="61"/>
      <c r="EH448" s="61"/>
      <c r="EI448" s="61"/>
      <c r="EJ448" s="61"/>
      <c r="EK448" s="61"/>
      <c r="EL448" s="61"/>
      <c r="EM448" s="61"/>
      <c r="EN448" s="61"/>
    </row>
    <row r="449" spans="1:144" s="56" customFormat="1" ht="106.5" customHeight="1">
      <c r="B449" s="444" t="s">
        <v>559</v>
      </c>
      <c r="C449" s="555" t="s">
        <v>463</v>
      </c>
      <c r="D449" s="554"/>
      <c r="E449" s="537">
        <v>2096212.98</v>
      </c>
      <c r="F449" s="537">
        <v>2095032.66</v>
      </c>
      <c r="G449" s="556">
        <f>F449/E449*100</f>
        <v>99.943692744427139</v>
      </c>
      <c r="H449" s="558">
        <f>G449/100</f>
        <v>0.99943692744427137</v>
      </c>
      <c r="I449" s="559" t="s">
        <v>708</v>
      </c>
      <c r="J449" s="498" t="s">
        <v>14</v>
      </c>
      <c r="K449" s="560">
        <v>57</v>
      </c>
      <c r="L449" s="511">
        <v>57</v>
      </c>
      <c r="M449" s="556">
        <f>L449/K449*100</f>
        <v>100</v>
      </c>
      <c r="N449" s="573">
        <f>M449/100</f>
        <v>1</v>
      </c>
      <c r="O449" s="232"/>
      <c r="P449" s="49"/>
      <c r="Q449" s="49"/>
      <c r="R449" s="49"/>
      <c r="S449" s="49"/>
      <c r="T449" s="49"/>
      <c r="U449" s="49"/>
      <c r="V449" s="49"/>
      <c r="W449" s="49"/>
      <c r="X449" s="49"/>
      <c r="Y449" s="49"/>
      <c r="Z449" s="49"/>
      <c r="AA449" s="49"/>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61"/>
      <c r="AY449" s="61"/>
      <c r="AZ449" s="61"/>
      <c r="BA449" s="61"/>
      <c r="BB449" s="61"/>
      <c r="BC449" s="61"/>
      <c r="BD449" s="61"/>
      <c r="BE449" s="61"/>
      <c r="BF449" s="61"/>
      <c r="BG449" s="61"/>
      <c r="BH449" s="61"/>
      <c r="BI449" s="61"/>
      <c r="BJ449" s="61"/>
      <c r="BK449" s="61"/>
      <c r="BL449" s="61"/>
      <c r="BM449" s="61"/>
      <c r="BN449" s="61"/>
      <c r="BO449" s="61"/>
      <c r="BP449" s="61"/>
      <c r="BQ449" s="61"/>
      <c r="BR449" s="61"/>
      <c r="BS449" s="61"/>
      <c r="BT449" s="61"/>
      <c r="BU449" s="61"/>
      <c r="BV449" s="61"/>
      <c r="BW449" s="61"/>
      <c r="BX449" s="61"/>
      <c r="BY449" s="61"/>
      <c r="BZ449" s="61"/>
      <c r="CA449" s="61"/>
      <c r="CB449" s="61"/>
      <c r="CC449" s="61"/>
      <c r="CD449" s="61"/>
      <c r="CE449" s="61"/>
      <c r="CF449" s="61"/>
      <c r="CG449" s="61"/>
      <c r="CH449" s="61"/>
      <c r="CI449" s="61"/>
      <c r="CJ449" s="61"/>
      <c r="CK449" s="61"/>
      <c r="CL449" s="61"/>
      <c r="CM449" s="61"/>
      <c r="CN449" s="61"/>
      <c r="CO449" s="61"/>
      <c r="CP449" s="61"/>
      <c r="CQ449" s="61"/>
      <c r="CR449" s="61"/>
      <c r="CS449" s="61"/>
      <c r="CT449" s="61"/>
      <c r="CU449" s="61"/>
      <c r="CV449" s="61"/>
      <c r="CW449" s="61"/>
      <c r="CX449" s="61"/>
      <c r="CY449" s="61"/>
      <c r="CZ449" s="61"/>
      <c r="DA449" s="61"/>
      <c r="DB449" s="61"/>
      <c r="DC449" s="61"/>
      <c r="DD449" s="61"/>
      <c r="DE449" s="61"/>
      <c r="DF449" s="61"/>
      <c r="DG449" s="61"/>
      <c r="DH449" s="61"/>
      <c r="DI449" s="61"/>
      <c r="DJ449" s="61"/>
      <c r="DK449" s="61"/>
      <c r="DL449" s="61"/>
      <c r="DM449" s="61"/>
      <c r="DN449" s="61"/>
      <c r="DO449" s="61"/>
      <c r="DP449" s="61"/>
      <c r="DQ449" s="61"/>
      <c r="DR449" s="61"/>
      <c r="DS449" s="61"/>
      <c r="DT449" s="61"/>
      <c r="DU449" s="61"/>
      <c r="DV449" s="61"/>
      <c r="DW449" s="61"/>
      <c r="DX449" s="61"/>
      <c r="DY449" s="61"/>
      <c r="DZ449" s="61"/>
      <c r="EA449" s="61"/>
      <c r="EB449" s="61"/>
      <c r="EC449" s="61"/>
      <c r="ED449" s="61"/>
      <c r="EE449" s="61"/>
      <c r="EF449" s="61"/>
      <c r="EG449" s="61"/>
      <c r="EH449" s="61"/>
      <c r="EI449" s="61"/>
      <c r="EJ449" s="61"/>
      <c r="EK449" s="61"/>
      <c r="EL449" s="61"/>
      <c r="EM449" s="61"/>
      <c r="EN449" s="61"/>
    </row>
    <row r="450" spans="1:144" s="56" customFormat="1" ht="93.75" customHeight="1">
      <c r="B450" s="444" t="s">
        <v>560</v>
      </c>
      <c r="C450" s="555" t="s">
        <v>464</v>
      </c>
      <c r="D450" s="554"/>
      <c r="E450" s="537">
        <v>3787843.36</v>
      </c>
      <c r="F450" s="537">
        <v>2566890.44</v>
      </c>
      <c r="G450" s="556">
        <f t="shared" ref="G450:G453" si="73">F450/E450*100</f>
        <v>67.766541433751371</v>
      </c>
      <c r="H450" s="558">
        <f t="shared" ref="H450:H453" si="74">G450/100</f>
        <v>0.67766541433751371</v>
      </c>
      <c r="I450" s="559" t="s">
        <v>709</v>
      </c>
      <c r="J450" s="498" t="s">
        <v>14</v>
      </c>
      <c r="K450" s="560">
        <v>10</v>
      </c>
      <c r="L450" s="511">
        <v>10</v>
      </c>
      <c r="M450" s="556">
        <f>L450/K450*100</f>
        <v>100</v>
      </c>
      <c r="N450" s="573">
        <f>M450/100</f>
        <v>1</v>
      </c>
      <c r="O450" s="232"/>
      <c r="P450" s="49"/>
      <c r="Q450" s="49"/>
      <c r="R450" s="49"/>
      <c r="S450" s="49"/>
      <c r="T450" s="49"/>
      <c r="U450" s="49"/>
      <c r="V450" s="49"/>
      <c r="W450" s="49"/>
      <c r="X450" s="49"/>
      <c r="Y450" s="49"/>
      <c r="Z450" s="49"/>
      <c r="AA450" s="49"/>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61"/>
      <c r="AY450" s="61"/>
      <c r="AZ450" s="61"/>
      <c r="BA450" s="61"/>
      <c r="BB450" s="61"/>
      <c r="BC450" s="61"/>
      <c r="BD450" s="61"/>
      <c r="BE450" s="61"/>
      <c r="BF450" s="61"/>
      <c r="BG450" s="61"/>
      <c r="BH450" s="61"/>
      <c r="BI450" s="61"/>
      <c r="BJ450" s="61"/>
      <c r="BK450" s="61"/>
      <c r="BL450" s="61"/>
      <c r="BM450" s="61"/>
      <c r="BN450" s="61"/>
      <c r="BO450" s="61"/>
      <c r="BP450" s="61"/>
      <c r="BQ450" s="61"/>
      <c r="BR450" s="61"/>
      <c r="BS450" s="61"/>
      <c r="BT450" s="61"/>
      <c r="BU450" s="61"/>
      <c r="BV450" s="61"/>
      <c r="BW450" s="61"/>
      <c r="BX450" s="61"/>
      <c r="BY450" s="61"/>
      <c r="BZ450" s="61"/>
      <c r="CA450" s="61"/>
      <c r="CB450" s="61"/>
      <c r="CC450" s="61"/>
      <c r="CD450" s="61"/>
      <c r="CE450" s="61"/>
      <c r="CF450" s="61"/>
      <c r="CG450" s="61"/>
      <c r="CH450" s="61"/>
      <c r="CI450" s="61"/>
      <c r="CJ450" s="61"/>
      <c r="CK450" s="61"/>
      <c r="CL450" s="61"/>
      <c r="CM450" s="61"/>
      <c r="CN450" s="61"/>
      <c r="CO450" s="61"/>
      <c r="CP450" s="61"/>
      <c r="CQ450" s="61"/>
      <c r="CR450" s="61"/>
      <c r="CS450" s="61"/>
      <c r="CT450" s="61"/>
      <c r="CU450" s="61"/>
      <c r="CV450" s="61"/>
      <c r="CW450" s="61"/>
      <c r="CX450" s="61"/>
      <c r="CY450" s="61"/>
      <c r="CZ450" s="61"/>
      <c r="DA450" s="61"/>
      <c r="DB450" s="61"/>
      <c r="DC450" s="61"/>
      <c r="DD450" s="61"/>
      <c r="DE450" s="61"/>
      <c r="DF450" s="61"/>
      <c r="DG450" s="61"/>
      <c r="DH450" s="61"/>
      <c r="DI450" s="61"/>
      <c r="DJ450" s="61"/>
      <c r="DK450" s="61"/>
      <c r="DL450" s="61"/>
      <c r="DM450" s="61"/>
      <c r="DN450" s="61"/>
      <c r="DO450" s="61"/>
      <c r="DP450" s="61"/>
      <c r="DQ450" s="61"/>
      <c r="DR450" s="61"/>
      <c r="DS450" s="61"/>
      <c r="DT450" s="61"/>
      <c r="DU450" s="61"/>
      <c r="DV450" s="61"/>
      <c r="DW450" s="61"/>
      <c r="DX450" s="61"/>
      <c r="DY450" s="61"/>
      <c r="DZ450" s="61"/>
      <c r="EA450" s="61"/>
      <c r="EB450" s="61"/>
      <c r="EC450" s="61"/>
      <c r="ED450" s="61"/>
      <c r="EE450" s="61"/>
      <c r="EF450" s="61"/>
      <c r="EG450" s="61"/>
      <c r="EH450" s="61"/>
      <c r="EI450" s="61"/>
      <c r="EJ450" s="61"/>
      <c r="EK450" s="61"/>
      <c r="EL450" s="61"/>
      <c r="EM450" s="61"/>
      <c r="EN450" s="61"/>
    </row>
    <row r="451" spans="1:144" s="56" customFormat="1" ht="93.75" customHeight="1">
      <c r="B451" s="444"/>
      <c r="C451" s="555"/>
      <c r="D451" s="554"/>
      <c r="E451" s="537"/>
      <c r="F451" s="537"/>
      <c r="G451" s="556"/>
      <c r="H451" s="558"/>
      <c r="I451" s="559" t="s">
        <v>710</v>
      </c>
      <c r="J451" s="498" t="s">
        <v>14</v>
      </c>
      <c r="K451" s="560">
        <v>8</v>
      </c>
      <c r="L451" s="511">
        <v>6</v>
      </c>
      <c r="M451" s="556">
        <f>L451/K451*100</f>
        <v>75</v>
      </c>
      <c r="N451" s="573">
        <f>M451/100</f>
        <v>0.75</v>
      </c>
      <c r="O451" s="232"/>
      <c r="P451" s="49"/>
      <c r="Q451" s="49"/>
      <c r="R451" s="49"/>
      <c r="S451" s="49"/>
      <c r="T451" s="49"/>
      <c r="U451" s="49"/>
      <c r="V451" s="49"/>
      <c r="W451" s="49"/>
      <c r="X451" s="49"/>
      <c r="Y451" s="49"/>
      <c r="Z451" s="49"/>
      <c r="AA451" s="49"/>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61"/>
      <c r="AY451" s="61"/>
      <c r="AZ451" s="61"/>
      <c r="BA451" s="61"/>
      <c r="BB451" s="61"/>
      <c r="BC451" s="61"/>
      <c r="BD451" s="61"/>
      <c r="BE451" s="61"/>
      <c r="BF451" s="61"/>
      <c r="BG451" s="61"/>
      <c r="BH451" s="61"/>
      <c r="BI451" s="61"/>
      <c r="BJ451" s="61"/>
      <c r="BK451" s="61"/>
      <c r="BL451" s="61"/>
      <c r="BM451" s="61"/>
      <c r="BN451" s="61"/>
      <c r="BO451" s="61"/>
      <c r="BP451" s="61"/>
      <c r="BQ451" s="61"/>
      <c r="BR451" s="61"/>
      <c r="BS451" s="61"/>
      <c r="BT451" s="61"/>
      <c r="BU451" s="61"/>
      <c r="BV451" s="61"/>
      <c r="BW451" s="61"/>
      <c r="BX451" s="61"/>
      <c r="BY451" s="61"/>
      <c r="BZ451" s="61"/>
      <c r="CA451" s="61"/>
      <c r="CB451" s="61"/>
      <c r="CC451" s="61"/>
      <c r="CD451" s="61"/>
      <c r="CE451" s="61"/>
      <c r="CF451" s="61"/>
      <c r="CG451" s="61"/>
      <c r="CH451" s="61"/>
      <c r="CI451" s="61"/>
      <c r="CJ451" s="61"/>
      <c r="CK451" s="61"/>
      <c r="CL451" s="61"/>
      <c r="CM451" s="61"/>
      <c r="CN451" s="61"/>
      <c r="CO451" s="61"/>
      <c r="CP451" s="61"/>
      <c r="CQ451" s="61"/>
      <c r="CR451" s="61"/>
      <c r="CS451" s="61"/>
      <c r="CT451" s="61"/>
      <c r="CU451" s="61"/>
      <c r="CV451" s="61"/>
      <c r="CW451" s="61"/>
      <c r="CX451" s="61"/>
      <c r="CY451" s="61"/>
      <c r="CZ451" s="61"/>
      <c r="DA451" s="61"/>
      <c r="DB451" s="61"/>
      <c r="DC451" s="61"/>
      <c r="DD451" s="61"/>
      <c r="DE451" s="61"/>
      <c r="DF451" s="61"/>
      <c r="DG451" s="61"/>
      <c r="DH451" s="61"/>
      <c r="DI451" s="61"/>
      <c r="DJ451" s="61"/>
      <c r="DK451" s="61"/>
      <c r="DL451" s="61"/>
      <c r="DM451" s="61"/>
      <c r="DN451" s="61"/>
      <c r="DO451" s="61"/>
      <c r="DP451" s="61"/>
      <c r="DQ451" s="61"/>
      <c r="DR451" s="61"/>
      <c r="DS451" s="61"/>
      <c r="DT451" s="61"/>
      <c r="DU451" s="61"/>
      <c r="DV451" s="61"/>
      <c r="DW451" s="61"/>
      <c r="DX451" s="61"/>
      <c r="DY451" s="61"/>
      <c r="DZ451" s="61"/>
      <c r="EA451" s="61"/>
      <c r="EB451" s="61"/>
      <c r="EC451" s="61"/>
      <c r="ED451" s="61"/>
      <c r="EE451" s="61"/>
      <c r="EF451" s="61"/>
      <c r="EG451" s="61"/>
      <c r="EH451" s="61"/>
      <c r="EI451" s="61"/>
      <c r="EJ451" s="61"/>
      <c r="EK451" s="61"/>
      <c r="EL451" s="61"/>
      <c r="EM451" s="61"/>
      <c r="EN451" s="61"/>
    </row>
    <row r="452" spans="1:144" s="56" customFormat="1" ht="135.75" customHeight="1">
      <c r="B452" s="444" t="s">
        <v>561</v>
      </c>
      <c r="C452" s="555" t="s">
        <v>465</v>
      </c>
      <c r="D452" s="554"/>
      <c r="E452" s="537">
        <v>3911887.84</v>
      </c>
      <c r="F452" s="537">
        <v>3911887.84</v>
      </c>
      <c r="G452" s="556">
        <f t="shared" si="73"/>
        <v>100</v>
      </c>
      <c r="H452" s="558">
        <f t="shared" si="74"/>
        <v>1</v>
      </c>
      <c r="I452" s="555" t="s">
        <v>711</v>
      </c>
      <c r="J452" s="498" t="s">
        <v>14</v>
      </c>
      <c r="K452" s="560">
        <v>6</v>
      </c>
      <c r="L452" s="511">
        <v>6</v>
      </c>
      <c r="M452" s="556">
        <f>L452/K452*100</f>
        <v>100</v>
      </c>
      <c r="N452" s="573">
        <f>M452/100</f>
        <v>1</v>
      </c>
      <c r="O452" s="232"/>
      <c r="P452" s="49"/>
      <c r="Q452" s="49"/>
      <c r="R452" s="49"/>
      <c r="S452" s="49"/>
      <c r="T452" s="49"/>
      <c r="U452" s="49"/>
      <c r="V452" s="49"/>
      <c r="W452" s="49"/>
      <c r="X452" s="49"/>
      <c r="Y452" s="49"/>
      <c r="Z452" s="49"/>
      <c r="AA452" s="49"/>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61"/>
      <c r="AY452" s="61"/>
      <c r="AZ452" s="61"/>
      <c r="BA452" s="61"/>
      <c r="BB452" s="61"/>
      <c r="BC452" s="61"/>
      <c r="BD452" s="61"/>
      <c r="BE452" s="61"/>
      <c r="BF452" s="61"/>
      <c r="BG452" s="61"/>
      <c r="BH452" s="61"/>
      <c r="BI452" s="61"/>
      <c r="BJ452" s="61"/>
      <c r="BK452" s="61"/>
      <c r="BL452" s="61"/>
      <c r="BM452" s="61"/>
      <c r="BN452" s="61"/>
      <c r="BO452" s="61"/>
      <c r="BP452" s="61"/>
      <c r="BQ452" s="61"/>
      <c r="BR452" s="61"/>
      <c r="BS452" s="61"/>
      <c r="BT452" s="61"/>
      <c r="BU452" s="61"/>
      <c r="BV452" s="61"/>
      <c r="BW452" s="61"/>
      <c r="BX452" s="61"/>
      <c r="BY452" s="61"/>
      <c r="BZ452" s="61"/>
      <c r="CA452" s="61"/>
      <c r="CB452" s="61"/>
      <c r="CC452" s="61"/>
      <c r="CD452" s="61"/>
      <c r="CE452" s="61"/>
      <c r="CF452" s="61"/>
      <c r="CG452" s="61"/>
      <c r="CH452" s="61"/>
      <c r="CI452" s="61"/>
      <c r="CJ452" s="61"/>
      <c r="CK452" s="61"/>
      <c r="CL452" s="61"/>
      <c r="CM452" s="61"/>
      <c r="CN452" s="61"/>
      <c r="CO452" s="61"/>
      <c r="CP452" s="61"/>
      <c r="CQ452" s="61"/>
      <c r="CR452" s="61"/>
      <c r="CS452" s="61"/>
      <c r="CT452" s="61"/>
      <c r="CU452" s="61"/>
      <c r="CV452" s="61"/>
      <c r="CW452" s="61"/>
      <c r="CX452" s="61"/>
      <c r="CY452" s="61"/>
      <c r="CZ452" s="61"/>
      <c r="DA452" s="61"/>
      <c r="DB452" s="61"/>
      <c r="DC452" s="61"/>
      <c r="DD452" s="61"/>
      <c r="DE452" s="61"/>
      <c r="DF452" s="61"/>
      <c r="DG452" s="61"/>
      <c r="DH452" s="61"/>
      <c r="DI452" s="61"/>
      <c r="DJ452" s="61"/>
      <c r="DK452" s="61"/>
      <c r="DL452" s="61"/>
      <c r="DM452" s="61"/>
      <c r="DN452" s="61"/>
      <c r="DO452" s="61"/>
      <c r="DP452" s="61"/>
      <c r="DQ452" s="61"/>
      <c r="DR452" s="61"/>
      <c r="DS452" s="61"/>
      <c r="DT452" s="61"/>
      <c r="DU452" s="61"/>
      <c r="DV452" s="61"/>
      <c r="DW452" s="61"/>
      <c r="DX452" s="61"/>
      <c r="DY452" s="61"/>
      <c r="DZ452" s="61"/>
      <c r="EA452" s="61"/>
      <c r="EB452" s="61"/>
      <c r="EC452" s="61"/>
      <c r="ED452" s="61"/>
      <c r="EE452" s="61"/>
      <c r="EF452" s="61"/>
      <c r="EG452" s="61"/>
      <c r="EH452" s="61"/>
      <c r="EI452" s="61"/>
      <c r="EJ452" s="61"/>
      <c r="EK452" s="61"/>
      <c r="EL452" s="61"/>
      <c r="EM452" s="61"/>
      <c r="EN452" s="61"/>
    </row>
    <row r="453" spans="1:144" s="56" customFormat="1" ht="33" customHeight="1">
      <c r="B453" s="58"/>
      <c r="C453" s="52" t="s">
        <v>81</v>
      </c>
      <c r="D453" s="316"/>
      <c r="E453" s="246">
        <f>SUM(E449:E452)</f>
        <v>9795944.1799999997</v>
      </c>
      <c r="F453" s="246">
        <f>SUM(F449:F452)</f>
        <v>8573810.9399999995</v>
      </c>
      <c r="G453" s="552">
        <f t="shared" si="73"/>
        <v>87.524089382877634</v>
      </c>
      <c r="H453" s="552">
        <f t="shared" si="74"/>
        <v>0.87524089382877635</v>
      </c>
      <c r="I453" s="52"/>
      <c r="J453" s="74"/>
      <c r="K453" s="212"/>
      <c r="L453" s="212"/>
      <c r="M453" s="526">
        <v>100</v>
      </c>
      <c r="N453" s="200">
        <f t="shared" ref="N453" si="75">M453/100</f>
        <v>1</v>
      </c>
      <c r="O453" s="232"/>
      <c r="P453" s="49"/>
      <c r="Q453" s="49"/>
      <c r="R453" s="49"/>
      <c r="S453" s="49"/>
      <c r="T453" s="49"/>
      <c r="U453" s="49"/>
      <c r="V453" s="49"/>
      <c r="W453" s="49"/>
      <c r="X453" s="49"/>
      <c r="Y453" s="49"/>
      <c r="Z453" s="49"/>
      <c r="AA453" s="49"/>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61"/>
      <c r="AY453" s="61"/>
      <c r="AZ453" s="61"/>
      <c r="BA453" s="61"/>
      <c r="BB453" s="61"/>
      <c r="BC453" s="61"/>
      <c r="BD453" s="61"/>
      <c r="BE453" s="61"/>
      <c r="BF453" s="61"/>
      <c r="BG453" s="61"/>
      <c r="BH453" s="61"/>
      <c r="BI453" s="61"/>
      <c r="BJ453" s="61"/>
      <c r="BK453" s="61"/>
      <c r="BL453" s="61"/>
      <c r="BM453" s="61"/>
      <c r="BN453" s="61"/>
      <c r="BO453" s="61"/>
      <c r="BP453" s="61"/>
      <c r="BQ453" s="61"/>
      <c r="BR453" s="61"/>
      <c r="BS453" s="61"/>
      <c r="BT453" s="61"/>
      <c r="BU453" s="61"/>
      <c r="BV453" s="61"/>
      <c r="BW453" s="61"/>
      <c r="BX453" s="61"/>
      <c r="BY453" s="61"/>
      <c r="BZ453" s="61"/>
      <c r="CA453" s="61"/>
      <c r="CB453" s="61"/>
      <c r="CC453" s="61"/>
      <c r="CD453" s="61"/>
      <c r="CE453" s="61"/>
      <c r="CF453" s="61"/>
      <c r="CG453" s="61"/>
      <c r="CH453" s="61"/>
      <c r="CI453" s="61"/>
      <c r="CJ453" s="61"/>
      <c r="CK453" s="61"/>
      <c r="CL453" s="61"/>
      <c r="CM453" s="61"/>
      <c r="CN453" s="61"/>
      <c r="CO453" s="61"/>
      <c r="CP453" s="61"/>
      <c r="CQ453" s="61"/>
      <c r="CR453" s="61"/>
      <c r="CS453" s="61"/>
      <c r="CT453" s="61"/>
      <c r="CU453" s="61"/>
      <c r="CV453" s="61"/>
      <c r="CW453" s="61"/>
      <c r="CX453" s="61"/>
      <c r="CY453" s="61"/>
      <c r="CZ453" s="61"/>
      <c r="DA453" s="61"/>
      <c r="DB453" s="61"/>
      <c r="DC453" s="61"/>
      <c r="DD453" s="61"/>
      <c r="DE453" s="61"/>
      <c r="DF453" s="61"/>
      <c r="DG453" s="61"/>
      <c r="DH453" s="61"/>
      <c r="DI453" s="61"/>
      <c r="DJ453" s="61"/>
      <c r="DK453" s="61"/>
      <c r="DL453" s="61"/>
      <c r="DM453" s="61"/>
      <c r="DN453" s="61"/>
      <c r="DO453" s="61"/>
      <c r="DP453" s="61"/>
      <c r="DQ453" s="61"/>
      <c r="DR453" s="61"/>
      <c r="DS453" s="61"/>
      <c r="DT453" s="61"/>
      <c r="DU453" s="61"/>
      <c r="DV453" s="61"/>
      <c r="DW453" s="61"/>
      <c r="DX453" s="61"/>
      <c r="DY453" s="61"/>
      <c r="DZ453" s="61"/>
      <c r="EA453" s="61"/>
      <c r="EB453" s="61"/>
      <c r="EC453" s="61"/>
      <c r="ED453" s="61"/>
      <c r="EE453" s="61"/>
      <c r="EF453" s="61"/>
      <c r="EG453" s="61"/>
      <c r="EH453" s="61"/>
      <c r="EI453" s="61"/>
      <c r="EJ453" s="61"/>
      <c r="EK453" s="61"/>
      <c r="EL453" s="61"/>
      <c r="EM453" s="61"/>
      <c r="EN453" s="61"/>
    </row>
    <row r="454" spans="1:144" s="56" customFormat="1" ht="42.75" customHeight="1">
      <c r="B454" s="380"/>
      <c r="C454" s="469" t="s">
        <v>562</v>
      </c>
      <c r="D454" s="380"/>
      <c r="E454" s="458">
        <f>E453+E447</f>
        <v>13296944.18</v>
      </c>
      <c r="F454" s="458">
        <f>F453+F447</f>
        <v>12074810.939999999</v>
      </c>
      <c r="G454" s="446">
        <f>F454/E454*100</f>
        <v>90.808916519043407</v>
      </c>
      <c r="H454" s="388">
        <f>G454/100</f>
        <v>0.90808916519043403</v>
      </c>
      <c r="I454" s="744" t="s">
        <v>566</v>
      </c>
      <c r="J454" s="745"/>
      <c r="K454" s="745"/>
      <c r="L454" s="745"/>
      <c r="M454" s="391">
        <v>1</v>
      </c>
      <c r="N454" s="470">
        <v>1</v>
      </c>
      <c r="O454" s="232"/>
      <c r="P454" s="49"/>
      <c r="Q454" s="49"/>
      <c r="R454" s="49"/>
      <c r="S454" s="49"/>
      <c r="T454" s="49"/>
      <c r="U454" s="49"/>
      <c r="V454" s="49"/>
      <c r="W454" s="49"/>
      <c r="X454" s="49"/>
      <c r="Y454" s="49"/>
      <c r="Z454" s="49"/>
      <c r="AA454" s="49"/>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61"/>
      <c r="AY454" s="61"/>
      <c r="AZ454" s="61"/>
      <c r="BA454" s="61"/>
      <c r="BB454" s="61"/>
      <c r="BC454" s="61"/>
      <c r="BD454" s="61"/>
      <c r="BE454" s="61"/>
      <c r="BF454" s="61"/>
      <c r="BG454" s="61"/>
      <c r="BH454" s="61"/>
      <c r="BI454" s="61"/>
      <c r="BJ454" s="61"/>
      <c r="BK454" s="61"/>
      <c r="BL454" s="61"/>
      <c r="BM454" s="61"/>
      <c r="BN454" s="61"/>
      <c r="BO454" s="61"/>
      <c r="BP454" s="61"/>
      <c r="BQ454" s="61"/>
      <c r="BR454" s="61"/>
      <c r="BS454" s="61"/>
      <c r="BT454" s="61"/>
      <c r="BU454" s="61"/>
      <c r="BV454" s="61"/>
      <c r="BW454" s="61"/>
      <c r="BX454" s="61"/>
      <c r="BY454" s="61"/>
      <c r="BZ454" s="61"/>
      <c r="CA454" s="61"/>
      <c r="CB454" s="61"/>
      <c r="CC454" s="61"/>
      <c r="CD454" s="61"/>
      <c r="CE454" s="61"/>
      <c r="CF454" s="61"/>
      <c r="CG454" s="61"/>
      <c r="CH454" s="61"/>
      <c r="CI454" s="61"/>
      <c r="CJ454" s="61"/>
      <c r="CK454" s="61"/>
      <c r="CL454" s="61"/>
      <c r="CM454" s="61"/>
      <c r="CN454" s="61"/>
      <c r="CO454" s="61"/>
      <c r="CP454" s="61"/>
      <c r="CQ454" s="61"/>
      <c r="CR454" s="61"/>
      <c r="CS454" s="61"/>
      <c r="CT454" s="61"/>
      <c r="CU454" s="61"/>
      <c r="CV454" s="61"/>
      <c r="CW454" s="61"/>
      <c r="CX454" s="61"/>
      <c r="CY454" s="61"/>
      <c r="CZ454" s="61"/>
      <c r="DA454" s="61"/>
      <c r="DB454" s="61"/>
      <c r="DC454" s="61"/>
      <c r="DD454" s="61"/>
      <c r="DE454" s="61"/>
      <c r="DF454" s="61"/>
      <c r="DG454" s="61"/>
      <c r="DH454" s="61"/>
      <c r="DI454" s="61"/>
      <c r="DJ454" s="61"/>
      <c r="DK454" s="61"/>
      <c r="DL454" s="61"/>
      <c r="DM454" s="61"/>
      <c r="DN454" s="61"/>
      <c r="DO454" s="61"/>
      <c r="DP454" s="61"/>
      <c r="DQ454" s="61"/>
      <c r="DR454" s="61"/>
      <c r="DS454" s="61"/>
      <c r="DT454" s="61"/>
      <c r="DU454" s="61"/>
      <c r="DV454" s="61"/>
      <c r="DW454" s="61"/>
      <c r="DX454" s="61"/>
      <c r="DY454" s="61"/>
      <c r="DZ454" s="61"/>
      <c r="EA454" s="61"/>
      <c r="EB454" s="61"/>
      <c r="EC454" s="61"/>
      <c r="ED454" s="61"/>
      <c r="EE454" s="61"/>
      <c r="EF454" s="61"/>
      <c r="EG454" s="61"/>
      <c r="EH454" s="61"/>
      <c r="EI454" s="61"/>
      <c r="EJ454" s="61"/>
      <c r="EK454" s="61"/>
      <c r="EL454" s="61"/>
      <c r="EM454" s="61"/>
      <c r="EN454" s="61"/>
    </row>
    <row r="455" spans="1:144" s="56" customFormat="1" ht="33" customHeight="1">
      <c r="B455" s="109"/>
      <c r="C455" s="133" t="s">
        <v>353</v>
      </c>
      <c r="D455" s="114" t="s">
        <v>357</v>
      </c>
      <c r="E455" s="567">
        <v>0</v>
      </c>
      <c r="F455" s="567">
        <v>0</v>
      </c>
      <c r="G455" s="315"/>
      <c r="H455" s="341"/>
      <c r="I455" s="110"/>
      <c r="J455" s="110"/>
      <c r="K455" s="110"/>
      <c r="L455" s="110"/>
      <c r="M455" s="95"/>
      <c r="N455" s="572"/>
      <c r="O455" s="232"/>
      <c r="P455" s="49"/>
      <c r="Q455" s="49"/>
      <c r="R455" s="49"/>
      <c r="S455" s="49"/>
      <c r="T455" s="49"/>
      <c r="U455" s="49"/>
      <c r="V455" s="49"/>
      <c r="W455" s="49"/>
      <c r="X455" s="49"/>
      <c r="Y455" s="49"/>
      <c r="Z455" s="49"/>
      <c r="AA455" s="49"/>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61"/>
      <c r="AY455" s="61"/>
      <c r="AZ455" s="61"/>
      <c r="BA455" s="61"/>
      <c r="BB455" s="61"/>
      <c r="BC455" s="61"/>
      <c r="BD455" s="61"/>
      <c r="BE455" s="61"/>
      <c r="BF455" s="61"/>
      <c r="BG455" s="61"/>
      <c r="BH455" s="61"/>
      <c r="BI455" s="61"/>
      <c r="BJ455" s="61"/>
      <c r="BK455" s="61"/>
      <c r="BL455" s="61"/>
      <c r="BM455" s="61"/>
      <c r="BN455" s="61"/>
      <c r="BO455" s="61"/>
      <c r="BP455" s="61"/>
      <c r="BQ455" s="61"/>
      <c r="BR455" s="61"/>
      <c r="BS455" s="61"/>
      <c r="BT455" s="61"/>
      <c r="BU455" s="61"/>
      <c r="BV455" s="61"/>
      <c r="BW455" s="61"/>
      <c r="BX455" s="61"/>
      <c r="BY455" s="61"/>
      <c r="BZ455" s="61"/>
      <c r="CA455" s="61"/>
      <c r="CB455" s="61"/>
      <c r="CC455" s="61"/>
      <c r="CD455" s="61"/>
      <c r="CE455" s="61"/>
      <c r="CF455" s="61"/>
      <c r="CG455" s="61"/>
      <c r="CH455" s="61"/>
      <c r="CI455" s="61"/>
      <c r="CJ455" s="61"/>
      <c r="CK455" s="61"/>
      <c r="CL455" s="61"/>
      <c r="CM455" s="61"/>
      <c r="CN455" s="61"/>
      <c r="CO455" s="61"/>
      <c r="CP455" s="61"/>
      <c r="CQ455" s="61"/>
      <c r="CR455" s="61"/>
      <c r="CS455" s="61"/>
      <c r="CT455" s="61"/>
      <c r="CU455" s="61"/>
      <c r="CV455" s="61"/>
      <c r="CW455" s="61"/>
      <c r="CX455" s="61"/>
      <c r="CY455" s="61"/>
      <c r="CZ455" s="61"/>
      <c r="DA455" s="61"/>
      <c r="DB455" s="61"/>
      <c r="DC455" s="61"/>
      <c r="DD455" s="61"/>
      <c r="DE455" s="61"/>
      <c r="DF455" s="61"/>
      <c r="DG455" s="61"/>
      <c r="DH455" s="61"/>
      <c r="DI455" s="61"/>
      <c r="DJ455" s="61"/>
      <c r="DK455" s="61"/>
      <c r="DL455" s="61"/>
      <c r="DM455" s="61"/>
      <c r="DN455" s="61"/>
      <c r="DO455" s="61"/>
      <c r="DP455" s="61"/>
      <c r="DQ455" s="61"/>
      <c r="DR455" s="61"/>
      <c r="DS455" s="61"/>
      <c r="DT455" s="61"/>
      <c r="DU455" s="61"/>
      <c r="DV455" s="61"/>
      <c r="DW455" s="61"/>
      <c r="DX455" s="61"/>
      <c r="DY455" s="61"/>
      <c r="DZ455" s="61"/>
      <c r="EA455" s="61"/>
      <c r="EB455" s="61"/>
      <c r="EC455" s="61"/>
      <c r="ED455" s="61"/>
      <c r="EE455" s="61"/>
      <c r="EF455" s="61"/>
      <c r="EG455" s="61"/>
      <c r="EH455" s="61"/>
      <c r="EI455" s="61"/>
      <c r="EJ455" s="61"/>
      <c r="EK455" s="61"/>
      <c r="EL455" s="61"/>
      <c r="EM455" s="61"/>
      <c r="EN455" s="61"/>
    </row>
    <row r="456" spans="1:144" s="56" customFormat="1" ht="33" customHeight="1">
      <c r="B456" s="109"/>
      <c r="C456" s="133" t="s">
        <v>354</v>
      </c>
      <c r="D456" s="114" t="s">
        <v>564</v>
      </c>
      <c r="E456" s="561">
        <v>3165330</v>
      </c>
      <c r="F456" s="561">
        <v>3165330</v>
      </c>
      <c r="G456" s="315"/>
      <c r="H456" s="341"/>
      <c r="I456" s="110"/>
      <c r="J456" s="110"/>
      <c r="K456" s="110"/>
      <c r="L456" s="110"/>
      <c r="M456" s="95"/>
      <c r="N456" s="572"/>
      <c r="O456" s="232"/>
      <c r="P456" s="49"/>
      <c r="Q456" s="49"/>
      <c r="R456" s="49"/>
      <c r="S456" s="49"/>
      <c r="T456" s="49"/>
      <c r="U456" s="49"/>
      <c r="V456" s="49"/>
      <c r="W456" s="49"/>
      <c r="X456" s="49"/>
      <c r="Y456" s="49"/>
      <c r="Z456" s="49"/>
      <c r="AA456" s="49"/>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61"/>
      <c r="AY456" s="61"/>
      <c r="AZ456" s="61"/>
      <c r="BA456" s="61"/>
      <c r="BB456" s="61"/>
      <c r="BC456" s="61"/>
      <c r="BD456" s="61"/>
      <c r="BE456" s="61"/>
      <c r="BF456" s="61"/>
      <c r="BG456" s="61"/>
      <c r="BH456" s="61"/>
      <c r="BI456" s="61"/>
      <c r="BJ456" s="61"/>
      <c r="BK456" s="61"/>
      <c r="BL456" s="61"/>
      <c r="BM456" s="61"/>
      <c r="BN456" s="61"/>
      <c r="BO456" s="61"/>
      <c r="BP456" s="61"/>
      <c r="BQ456" s="61"/>
      <c r="BR456" s="61"/>
      <c r="BS456" s="61"/>
      <c r="BT456" s="61"/>
      <c r="BU456" s="61"/>
      <c r="BV456" s="61"/>
      <c r="BW456" s="61"/>
      <c r="BX456" s="61"/>
      <c r="BY456" s="61"/>
      <c r="BZ456" s="61"/>
      <c r="CA456" s="61"/>
      <c r="CB456" s="61"/>
      <c r="CC456" s="61"/>
      <c r="CD456" s="61"/>
      <c r="CE456" s="61"/>
      <c r="CF456" s="61"/>
      <c r="CG456" s="61"/>
      <c r="CH456" s="61"/>
      <c r="CI456" s="61"/>
      <c r="CJ456" s="61"/>
      <c r="CK456" s="61"/>
      <c r="CL456" s="61"/>
      <c r="CM456" s="61"/>
      <c r="CN456" s="61"/>
      <c r="CO456" s="61"/>
      <c r="CP456" s="61"/>
      <c r="CQ456" s="61"/>
      <c r="CR456" s="61"/>
      <c r="CS456" s="61"/>
      <c r="CT456" s="61"/>
      <c r="CU456" s="61"/>
      <c r="CV456" s="61"/>
      <c r="CW456" s="61"/>
      <c r="CX456" s="61"/>
      <c r="CY456" s="61"/>
      <c r="CZ456" s="61"/>
      <c r="DA456" s="61"/>
      <c r="DB456" s="61"/>
      <c r="DC456" s="61"/>
      <c r="DD456" s="61"/>
      <c r="DE456" s="61"/>
      <c r="DF456" s="61"/>
      <c r="DG456" s="61"/>
      <c r="DH456" s="61"/>
      <c r="DI456" s="61"/>
      <c r="DJ456" s="61"/>
      <c r="DK456" s="61"/>
      <c r="DL456" s="61"/>
      <c r="DM456" s="61"/>
      <c r="DN456" s="61"/>
      <c r="DO456" s="61"/>
      <c r="DP456" s="61"/>
      <c r="DQ456" s="61"/>
      <c r="DR456" s="61"/>
      <c r="DS456" s="61"/>
      <c r="DT456" s="61"/>
      <c r="DU456" s="61"/>
      <c r="DV456" s="61"/>
      <c r="DW456" s="61"/>
      <c r="DX456" s="61"/>
      <c r="DY456" s="61"/>
      <c r="DZ456" s="61"/>
      <c r="EA456" s="61"/>
      <c r="EB456" s="61"/>
      <c r="EC456" s="61"/>
      <c r="ED456" s="61"/>
      <c r="EE456" s="61"/>
      <c r="EF456" s="61"/>
      <c r="EG456" s="61"/>
      <c r="EH456" s="61"/>
      <c r="EI456" s="61"/>
      <c r="EJ456" s="61"/>
      <c r="EK456" s="61"/>
      <c r="EL456" s="61"/>
      <c r="EM456" s="61"/>
      <c r="EN456" s="61"/>
    </row>
    <row r="457" spans="1:144" s="56" customFormat="1" ht="33" customHeight="1">
      <c r="B457" s="109"/>
      <c r="C457" s="133" t="s">
        <v>355</v>
      </c>
      <c r="D457" s="114" t="s">
        <v>565</v>
      </c>
      <c r="E457" s="561">
        <v>10131614.18</v>
      </c>
      <c r="F457" s="561">
        <v>8909480.9399999995</v>
      </c>
      <c r="G457" s="315"/>
      <c r="H457" s="341"/>
      <c r="I457" s="110"/>
      <c r="J457" s="110"/>
      <c r="K457" s="110"/>
      <c r="L457" s="110"/>
      <c r="M457" s="95"/>
      <c r="N457" s="572"/>
      <c r="O457" s="232"/>
      <c r="P457" s="49"/>
      <c r="Q457" s="49"/>
      <c r="R457" s="49"/>
      <c r="S457" s="49"/>
      <c r="T457" s="49"/>
      <c r="U457" s="49"/>
      <c r="V457" s="49"/>
      <c r="W457" s="49"/>
      <c r="X457" s="49"/>
      <c r="Y457" s="49"/>
      <c r="Z457" s="49"/>
      <c r="AA457" s="49"/>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61"/>
      <c r="AY457" s="61"/>
      <c r="AZ457" s="61"/>
      <c r="BA457" s="61"/>
      <c r="BB457" s="61"/>
      <c r="BC457" s="61"/>
      <c r="BD457" s="61"/>
      <c r="BE457" s="61"/>
      <c r="BF457" s="61"/>
      <c r="BG457" s="61"/>
      <c r="BH457" s="61"/>
      <c r="BI457" s="61"/>
      <c r="BJ457" s="61"/>
      <c r="BK457" s="61"/>
      <c r="BL457" s="61"/>
      <c r="BM457" s="61"/>
      <c r="BN457" s="61"/>
      <c r="BO457" s="61"/>
      <c r="BP457" s="61"/>
      <c r="BQ457" s="61"/>
      <c r="BR457" s="61"/>
      <c r="BS457" s="61"/>
      <c r="BT457" s="61"/>
      <c r="BU457" s="61"/>
      <c r="BV457" s="61"/>
      <c r="BW457" s="61"/>
      <c r="BX457" s="61"/>
      <c r="BY457" s="61"/>
      <c r="BZ457" s="61"/>
      <c r="CA457" s="61"/>
      <c r="CB457" s="61"/>
      <c r="CC457" s="61"/>
      <c r="CD457" s="61"/>
      <c r="CE457" s="61"/>
      <c r="CF457" s="61"/>
      <c r="CG457" s="61"/>
      <c r="CH457" s="61"/>
      <c r="CI457" s="61"/>
      <c r="CJ457" s="61"/>
      <c r="CK457" s="61"/>
      <c r="CL457" s="61"/>
      <c r="CM457" s="61"/>
      <c r="CN457" s="61"/>
      <c r="CO457" s="61"/>
      <c r="CP457" s="61"/>
      <c r="CQ457" s="61"/>
      <c r="CR457" s="61"/>
      <c r="CS457" s="61"/>
      <c r="CT457" s="61"/>
      <c r="CU457" s="61"/>
      <c r="CV457" s="61"/>
      <c r="CW457" s="61"/>
      <c r="CX457" s="61"/>
      <c r="CY457" s="61"/>
      <c r="CZ457" s="61"/>
      <c r="DA457" s="61"/>
      <c r="DB457" s="61"/>
      <c r="DC457" s="61"/>
      <c r="DD457" s="61"/>
      <c r="DE457" s="61"/>
      <c r="DF457" s="61"/>
      <c r="DG457" s="61"/>
      <c r="DH457" s="61"/>
      <c r="DI457" s="61"/>
      <c r="DJ457" s="61"/>
      <c r="DK457" s="61"/>
      <c r="DL457" s="61"/>
      <c r="DM457" s="61"/>
      <c r="DN457" s="61"/>
      <c r="DO457" s="61"/>
      <c r="DP457" s="61"/>
      <c r="DQ457" s="61"/>
      <c r="DR457" s="61"/>
      <c r="DS457" s="61"/>
      <c r="DT457" s="61"/>
      <c r="DU457" s="61"/>
      <c r="DV457" s="61"/>
      <c r="DW457" s="61"/>
      <c r="DX457" s="61"/>
      <c r="DY457" s="61"/>
      <c r="DZ457" s="61"/>
      <c r="EA457" s="61"/>
      <c r="EB457" s="61"/>
      <c r="EC457" s="61"/>
      <c r="ED457" s="61"/>
      <c r="EE457" s="61"/>
      <c r="EF457" s="61"/>
      <c r="EG457" s="61"/>
      <c r="EH457" s="61"/>
      <c r="EI457" s="61"/>
      <c r="EJ457" s="61"/>
      <c r="EK457" s="61"/>
      <c r="EL457" s="61"/>
      <c r="EM457" s="61"/>
      <c r="EN457" s="61"/>
    </row>
    <row r="458" spans="1:144" s="56" customFormat="1" ht="33" customHeight="1">
      <c r="B458" s="109"/>
      <c r="C458" s="133" t="s">
        <v>356</v>
      </c>
      <c r="D458" s="114" t="s">
        <v>359</v>
      </c>
      <c r="E458" s="413"/>
      <c r="F458" s="413"/>
      <c r="G458" s="315"/>
      <c r="H458" s="341"/>
      <c r="I458" s="110"/>
      <c r="J458" s="110"/>
      <c r="K458" s="110"/>
      <c r="L458" s="110"/>
      <c r="M458" s="95"/>
      <c r="N458" s="572"/>
      <c r="O458" s="232"/>
      <c r="P458" s="49"/>
      <c r="Q458" s="49"/>
      <c r="R458" s="49"/>
      <c r="S458" s="49"/>
      <c r="T458" s="49"/>
      <c r="U458" s="49"/>
      <c r="V458" s="49"/>
      <c r="W458" s="49"/>
      <c r="X458" s="49"/>
      <c r="Y458" s="49"/>
      <c r="Z458" s="49"/>
      <c r="AA458" s="49"/>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61"/>
      <c r="AY458" s="61"/>
      <c r="AZ458" s="61"/>
      <c r="BA458" s="61"/>
      <c r="BB458" s="61"/>
      <c r="BC458" s="61"/>
      <c r="BD458" s="61"/>
      <c r="BE458" s="61"/>
      <c r="BF458" s="61"/>
      <c r="BG458" s="61"/>
      <c r="BH458" s="61"/>
      <c r="BI458" s="61"/>
      <c r="BJ458" s="61"/>
      <c r="BK458" s="61"/>
      <c r="BL458" s="61"/>
      <c r="BM458" s="61"/>
      <c r="BN458" s="61"/>
      <c r="BO458" s="61"/>
      <c r="BP458" s="61"/>
      <c r="BQ458" s="61"/>
      <c r="BR458" s="61"/>
      <c r="BS458" s="61"/>
      <c r="BT458" s="61"/>
      <c r="BU458" s="61"/>
      <c r="BV458" s="61"/>
      <c r="BW458" s="61"/>
      <c r="BX458" s="61"/>
      <c r="BY458" s="61"/>
      <c r="BZ458" s="61"/>
      <c r="CA458" s="61"/>
      <c r="CB458" s="61"/>
      <c r="CC458" s="61"/>
      <c r="CD458" s="61"/>
      <c r="CE458" s="61"/>
      <c r="CF458" s="61"/>
      <c r="CG458" s="61"/>
      <c r="CH458" s="61"/>
      <c r="CI458" s="61"/>
      <c r="CJ458" s="61"/>
      <c r="CK458" s="61"/>
      <c r="CL458" s="61"/>
      <c r="CM458" s="61"/>
      <c r="CN458" s="61"/>
      <c r="CO458" s="61"/>
      <c r="CP458" s="61"/>
      <c r="CQ458" s="61"/>
      <c r="CR458" s="61"/>
      <c r="CS458" s="61"/>
      <c r="CT458" s="61"/>
      <c r="CU458" s="61"/>
      <c r="CV458" s="61"/>
      <c r="CW458" s="61"/>
      <c r="CX458" s="61"/>
      <c r="CY458" s="61"/>
      <c r="CZ458" s="61"/>
      <c r="DA458" s="61"/>
      <c r="DB458" s="61"/>
      <c r="DC458" s="61"/>
      <c r="DD458" s="61"/>
      <c r="DE458" s="61"/>
      <c r="DF458" s="61"/>
      <c r="DG458" s="61"/>
      <c r="DH458" s="61"/>
      <c r="DI458" s="61"/>
      <c r="DJ458" s="61"/>
      <c r="DK458" s="61"/>
      <c r="DL458" s="61"/>
      <c r="DM458" s="61"/>
      <c r="DN458" s="61"/>
      <c r="DO458" s="61"/>
      <c r="DP458" s="61"/>
      <c r="DQ458" s="61"/>
      <c r="DR458" s="61"/>
      <c r="DS458" s="61"/>
      <c r="DT458" s="61"/>
      <c r="DU458" s="61"/>
      <c r="DV458" s="61"/>
      <c r="DW458" s="61"/>
      <c r="DX458" s="61"/>
      <c r="DY458" s="61"/>
      <c r="DZ458" s="61"/>
      <c r="EA458" s="61"/>
      <c r="EB458" s="61"/>
      <c r="EC458" s="61"/>
      <c r="ED458" s="61"/>
      <c r="EE458" s="61"/>
      <c r="EF458" s="61"/>
      <c r="EG458" s="61"/>
      <c r="EH458" s="61"/>
      <c r="EI458" s="61"/>
      <c r="EJ458" s="61"/>
      <c r="EK458" s="61"/>
      <c r="EL458" s="61"/>
      <c r="EM458" s="61"/>
      <c r="EN458" s="61"/>
    </row>
    <row r="459" spans="1:144" s="56" customFormat="1" ht="30.75" customHeight="1">
      <c r="B459" s="140"/>
      <c r="C459" s="736" t="s">
        <v>725</v>
      </c>
      <c r="D459" s="737"/>
      <c r="E459" s="737"/>
      <c r="F459" s="737"/>
      <c r="G459" s="737"/>
      <c r="H459" s="737"/>
      <c r="I459" s="737"/>
      <c r="J459" s="737"/>
      <c r="K459" s="737"/>
      <c r="L459" s="737"/>
      <c r="M459" s="737"/>
      <c r="N459" s="737"/>
      <c r="O459" s="232"/>
      <c r="P459" s="49"/>
      <c r="Q459" s="49"/>
      <c r="R459" s="49"/>
      <c r="S459" s="49"/>
      <c r="T459" s="49"/>
      <c r="U459" s="49"/>
      <c r="V459" s="49"/>
      <c r="W459" s="49"/>
      <c r="X459" s="49"/>
      <c r="Y459" s="49"/>
      <c r="Z459" s="49"/>
      <c r="AA459" s="49"/>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61"/>
      <c r="AY459" s="61"/>
      <c r="AZ459" s="61"/>
      <c r="BA459" s="61"/>
      <c r="BB459" s="61"/>
      <c r="BC459" s="61"/>
      <c r="BD459" s="61"/>
      <c r="BE459" s="61"/>
      <c r="BF459" s="61"/>
      <c r="BG459" s="61"/>
      <c r="BH459" s="61"/>
      <c r="BI459" s="61"/>
      <c r="BJ459" s="61"/>
      <c r="BK459" s="61"/>
      <c r="BL459" s="61"/>
      <c r="BM459" s="61"/>
      <c r="BN459" s="61"/>
      <c r="BO459" s="61"/>
      <c r="BP459" s="61"/>
      <c r="BQ459" s="61"/>
      <c r="BR459" s="61"/>
      <c r="BS459" s="61"/>
      <c r="BT459" s="61"/>
      <c r="BU459" s="61"/>
      <c r="BV459" s="61"/>
      <c r="BW459" s="61"/>
      <c r="BX459" s="61"/>
      <c r="BY459" s="61"/>
      <c r="BZ459" s="61"/>
      <c r="CA459" s="61"/>
      <c r="CB459" s="61"/>
      <c r="CC459" s="61"/>
      <c r="CD459" s="61"/>
      <c r="CE459" s="61"/>
      <c r="CF459" s="61"/>
      <c r="CG459" s="61"/>
      <c r="CH459" s="61"/>
      <c r="CI459" s="61"/>
      <c r="CJ459" s="61"/>
      <c r="CK459" s="61"/>
      <c r="CL459" s="61"/>
      <c r="CM459" s="61"/>
      <c r="CN459" s="61"/>
      <c r="CO459" s="61"/>
      <c r="CP459" s="61"/>
      <c r="CQ459" s="61"/>
      <c r="CR459" s="61"/>
      <c r="CS459" s="61"/>
      <c r="CT459" s="61"/>
      <c r="CU459" s="61"/>
      <c r="CV459" s="61"/>
      <c r="CW459" s="61"/>
      <c r="CX459" s="61"/>
      <c r="CY459" s="61"/>
      <c r="CZ459" s="61"/>
      <c r="DA459" s="61"/>
      <c r="DB459" s="61"/>
      <c r="DC459" s="61"/>
      <c r="DD459" s="61"/>
      <c r="DE459" s="61"/>
      <c r="DF459" s="61"/>
      <c r="DG459" s="61"/>
      <c r="DH459" s="61"/>
      <c r="DI459" s="61"/>
      <c r="DJ459" s="61"/>
      <c r="DK459" s="61"/>
      <c r="DL459" s="61"/>
      <c r="DM459" s="61"/>
      <c r="DN459" s="61"/>
      <c r="DO459" s="61"/>
      <c r="DP459" s="61"/>
      <c r="DQ459" s="61"/>
      <c r="DR459" s="61"/>
      <c r="DS459" s="61"/>
      <c r="DT459" s="61"/>
      <c r="DU459" s="61"/>
      <c r="DV459" s="61"/>
      <c r="DW459" s="61"/>
      <c r="DX459" s="61"/>
      <c r="DY459" s="61"/>
      <c r="DZ459" s="61"/>
      <c r="EA459" s="61"/>
      <c r="EB459" s="61"/>
      <c r="EC459" s="61"/>
      <c r="ED459" s="61"/>
      <c r="EE459" s="61"/>
      <c r="EF459" s="61"/>
      <c r="EG459" s="61"/>
      <c r="EH459" s="61"/>
      <c r="EI459" s="61"/>
      <c r="EJ459" s="61"/>
      <c r="EK459" s="61"/>
      <c r="EL459" s="61"/>
      <c r="EM459" s="61"/>
      <c r="EN459" s="61"/>
    </row>
    <row r="460" spans="1:144" s="149" customFormat="1" ht="32.25" customHeight="1">
      <c r="A460" s="50"/>
      <c r="B460" s="676" t="s">
        <v>349</v>
      </c>
      <c r="C460" s="850" t="s">
        <v>552</v>
      </c>
      <c r="D460" s="851"/>
      <c r="E460" s="851"/>
      <c r="F460" s="851"/>
      <c r="G460" s="851"/>
      <c r="H460" s="851"/>
      <c r="I460" s="851"/>
      <c r="J460" s="851"/>
      <c r="K460" s="851"/>
      <c r="L460" s="851"/>
      <c r="M460" s="851"/>
      <c r="N460" s="677"/>
      <c r="O460" s="569"/>
      <c r="P460" s="298"/>
      <c r="Q460" s="298"/>
      <c r="R460" s="298"/>
      <c r="S460" s="298"/>
      <c r="T460" s="298"/>
      <c r="U460" s="298"/>
      <c r="V460" s="298"/>
      <c r="W460" s="298"/>
      <c r="X460" s="298"/>
      <c r="Y460" s="298"/>
      <c r="Z460" s="298"/>
      <c r="AA460" s="298"/>
      <c r="AB460" s="298"/>
      <c r="AC460" s="298"/>
      <c r="AD460" s="298"/>
      <c r="AE460" s="298"/>
      <c r="AF460" s="298"/>
      <c r="AG460" s="298"/>
      <c r="AH460" s="298"/>
      <c r="AI460" s="298"/>
      <c r="AJ460" s="298"/>
      <c r="AK460" s="298"/>
      <c r="AL460" s="298"/>
      <c r="AM460" s="298"/>
      <c r="AN460" s="298"/>
      <c r="AO460" s="298"/>
      <c r="AP460" s="298"/>
      <c r="AQ460" s="298"/>
      <c r="AR460" s="298"/>
      <c r="AS460" s="298"/>
      <c r="AT460" s="298"/>
      <c r="AU460" s="298"/>
      <c r="AV460" s="298"/>
      <c r="AW460" s="298"/>
      <c r="AX460" s="298"/>
      <c r="AY460" s="298"/>
      <c r="AZ460" s="298"/>
      <c r="BA460" s="298"/>
      <c r="BB460" s="298"/>
      <c r="BC460" s="298"/>
      <c r="BD460" s="298"/>
      <c r="BE460" s="298"/>
      <c r="BF460" s="298"/>
      <c r="BG460" s="298"/>
      <c r="BH460" s="298"/>
      <c r="BI460" s="298"/>
      <c r="BJ460" s="298"/>
      <c r="BK460" s="298"/>
      <c r="BL460" s="298"/>
      <c r="BM460" s="298"/>
      <c r="BN460" s="298"/>
      <c r="BO460" s="298"/>
      <c r="BP460" s="298"/>
      <c r="BQ460" s="298"/>
      <c r="BR460" s="298"/>
      <c r="BS460" s="298"/>
      <c r="BT460" s="298"/>
      <c r="BU460" s="298"/>
      <c r="BV460" s="298"/>
      <c r="BW460" s="298"/>
      <c r="BX460" s="298"/>
      <c r="BY460" s="298"/>
      <c r="BZ460" s="298"/>
      <c r="CA460" s="298"/>
      <c r="CB460" s="298"/>
      <c r="CC460" s="298"/>
      <c r="CD460" s="298"/>
      <c r="CE460" s="298"/>
      <c r="CF460" s="298"/>
      <c r="CG460" s="298"/>
      <c r="CH460" s="298"/>
      <c r="CI460" s="298"/>
      <c r="CJ460" s="298"/>
      <c r="CK460" s="298"/>
      <c r="CL460" s="298"/>
      <c r="CM460" s="298"/>
      <c r="CN460" s="298"/>
      <c r="CO460" s="298"/>
      <c r="CP460" s="298"/>
      <c r="CQ460" s="298"/>
      <c r="CR460" s="298"/>
      <c r="CS460" s="298"/>
      <c r="CT460" s="298"/>
      <c r="CU460" s="298"/>
      <c r="CV460" s="298"/>
      <c r="CW460" s="298"/>
      <c r="CX460" s="298"/>
      <c r="CY460" s="298"/>
      <c r="CZ460" s="298"/>
      <c r="DA460" s="298"/>
      <c r="DB460" s="298"/>
      <c r="DC460" s="298"/>
      <c r="DD460" s="298"/>
      <c r="DE460" s="298"/>
      <c r="DF460" s="298"/>
      <c r="DG460" s="298"/>
      <c r="DH460" s="298"/>
      <c r="DI460" s="298"/>
      <c r="DJ460" s="298"/>
      <c r="DK460" s="298"/>
      <c r="DL460" s="298"/>
      <c r="DM460" s="298"/>
      <c r="DN460" s="298"/>
      <c r="DO460" s="298"/>
      <c r="DP460" s="298"/>
      <c r="DQ460" s="298"/>
      <c r="DR460" s="298"/>
      <c r="DS460" s="298"/>
      <c r="DT460" s="298"/>
      <c r="DU460" s="298"/>
      <c r="DV460" s="298"/>
      <c r="DW460" s="298"/>
      <c r="DX460" s="298"/>
      <c r="DY460" s="298"/>
      <c r="DZ460" s="298"/>
      <c r="EA460" s="298"/>
      <c r="EB460" s="298"/>
      <c r="EC460" s="298"/>
      <c r="ED460" s="298"/>
      <c r="EE460" s="298"/>
      <c r="EF460" s="298"/>
      <c r="EG460" s="298"/>
      <c r="EH460" s="298"/>
      <c r="EI460" s="298"/>
      <c r="EJ460" s="298"/>
      <c r="EK460" s="298"/>
      <c r="EL460" s="298"/>
      <c r="EM460" s="298"/>
      <c r="EN460" s="298"/>
    </row>
    <row r="461" spans="1:144" s="149" customFormat="1" ht="32.25" customHeight="1">
      <c r="A461" s="50"/>
      <c r="B461" s="198"/>
      <c r="C461" s="774"/>
      <c r="D461" s="859"/>
      <c r="E461" s="859"/>
      <c r="F461" s="859"/>
      <c r="G461" s="859"/>
      <c r="H461" s="859"/>
      <c r="I461" s="859"/>
      <c r="J461" s="859"/>
      <c r="K461" s="859"/>
      <c r="L461" s="859"/>
      <c r="M461" s="859"/>
      <c r="N461" s="860"/>
      <c r="O461" s="569"/>
      <c r="P461" s="298"/>
      <c r="Q461" s="298"/>
      <c r="R461" s="298"/>
      <c r="S461" s="298"/>
      <c r="T461" s="298"/>
      <c r="U461" s="298"/>
      <c r="V461" s="298"/>
      <c r="W461" s="298"/>
      <c r="X461" s="298"/>
      <c r="Y461" s="298"/>
      <c r="Z461" s="298"/>
      <c r="AA461" s="298"/>
      <c r="AB461" s="298"/>
      <c r="AC461" s="298"/>
      <c r="AD461" s="298"/>
      <c r="AE461" s="298"/>
      <c r="AF461" s="298"/>
      <c r="AG461" s="298"/>
      <c r="AH461" s="298"/>
      <c r="AI461" s="298"/>
      <c r="AJ461" s="298"/>
      <c r="AK461" s="298"/>
      <c r="AL461" s="298"/>
      <c r="AM461" s="298"/>
      <c r="AN461" s="298"/>
      <c r="AO461" s="298"/>
      <c r="AP461" s="298"/>
      <c r="AQ461" s="298"/>
      <c r="AR461" s="298"/>
      <c r="AS461" s="298"/>
      <c r="AT461" s="298"/>
      <c r="AU461" s="298"/>
      <c r="AV461" s="298"/>
      <c r="AW461" s="298"/>
      <c r="AX461" s="298"/>
      <c r="AY461" s="298"/>
      <c r="AZ461" s="298"/>
      <c r="BA461" s="298"/>
      <c r="BB461" s="298"/>
      <c r="BC461" s="298"/>
      <c r="BD461" s="298"/>
      <c r="BE461" s="298"/>
      <c r="BF461" s="298"/>
      <c r="BG461" s="298"/>
      <c r="BH461" s="298"/>
      <c r="BI461" s="298"/>
      <c r="BJ461" s="298"/>
      <c r="BK461" s="298"/>
      <c r="BL461" s="298"/>
      <c r="BM461" s="298"/>
      <c r="BN461" s="298"/>
      <c r="BO461" s="298"/>
      <c r="BP461" s="298"/>
      <c r="BQ461" s="298"/>
      <c r="BR461" s="298"/>
      <c r="BS461" s="298"/>
      <c r="BT461" s="298"/>
      <c r="BU461" s="298"/>
      <c r="BV461" s="298"/>
      <c r="BW461" s="298"/>
      <c r="BX461" s="298"/>
      <c r="BY461" s="298"/>
      <c r="BZ461" s="298"/>
      <c r="CA461" s="298"/>
      <c r="CB461" s="298"/>
      <c r="CC461" s="298"/>
      <c r="CD461" s="298"/>
      <c r="CE461" s="298"/>
      <c r="CF461" s="298"/>
      <c r="CG461" s="298"/>
      <c r="CH461" s="298"/>
      <c r="CI461" s="298"/>
      <c r="CJ461" s="298"/>
      <c r="CK461" s="298"/>
      <c r="CL461" s="298"/>
      <c r="CM461" s="298"/>
      <c r="CN461" s="298"/>
      <c r="CO461" s="298"/>
      <c r="CP461" s="298"/>
      <c r="CQ461" s="298"/>
      <c r="CR461" s="298"/>
      <c r="CS461" s="298"/>
      <c r="CT461" s="298"/>
      <c r="CU461" s="298"/>
      <c r="CV461" s="298"/>
      <c r="CW461" s="298"/>
      <c r="CX461" s="298"/>
      <c r="CY461" s="298"/>
      <c r="CZ461" s="298"/>
      <c r="DA461" s="298"/>
      <c r="DB461" s="298"/>
      <c r="DC461" s="298"/>
      <c r="DD461" s="298"/>
      <c r="DE461" s="298"/>
      <c r="DF461" s="298"/>
      <c r="DG461" s="298"/>
      <c r="DH461" s="298"/>
      <c r="DI461" s="298"/>
      <c r="DJ461" s="298"/>
      <c r="DK461" s="298"/>
      <c r="DL461" s="298"/>
      <c r="DM461" s="298"/>
      <c r="DN461" s="298"/>
      <c r="DO461" s="298"/>
      <c r="DP461" s="298"/>
      <c r="DQ461" s="298"/>
      <c r="DR461" s="298"/>
      <c r="DS461" s="298"/>
      <c r="DT461" s="298"/>
      <c r="DU461" s="298"/>
      <c r="DV461" s="298"/>
      <c r="DW461" s="298"/>
      <c r="DX461" s="298"/>
      <c r="DY461" s="298"/>
      <c r="DZ461" s="298"/>
      <c r="EA461" s="298"/>
      <c r="EB461" s="298"/>
      <c r="EC461" s="298"/>
      <c r="ED461" s="298"/>
      <c r="EE461" s="298"/>
      <c r="EF461" s="298"/>
      <c r="EG461" s="298"/>
      <c r="EH461" s="298"/>
      <c r="EI461" s="298"/>
      <c r="EJ461" s="298"/>
      <c r="EK461" s="298"/>
      <c r="EL461" s="298"/>
      <c r="EM461" s="298"/>
      <c r="EN461" s="298"/>
    </row>
    <row r="462" spans="1:144" ht="24" customHeight="1">
      <c r="B462" s="593"/>
      <c r="C462" s="753" t="s">
        <v>556</v>
      </c>
      <c r="D462" s="754"/>
      <c r="E462" s="754"/>
      <c r="F462" s="754"/>
      <c r="G462" s="754"/>
      <c r="H462" s="754"/>
      <c r="I462" s="754"/>
      <c r="J462" s="754"/>
      <c r="K462" s="754"/>
      <c r="L462" s="754"/>
      <c r="M462" s="754"/>
      <c r="N462" s="755"/>
    </row>
    <row r="463" spans="1:144" ht="24" customHeight="1">
      <c r="B463" s="593"/>
      <c r="C463" s="753" t="s">
        <v>554</v>
      </c>
      <c r="D463" s="848"/>
      <c r="E463" s="848"/>
      <c r="F463" s="848"/>
      <c r="G463" s="848"/>
      <c r="H463" s="848"/>
      <c r="I463" s="848"/>
      <c r="J463" s="848"/>
      <c r="K463" s="848"/>
      <c r="L463" s="848"/>
      <c r="M463" s="848"/>
      <c r="N463" s="849"/>
    </row>
    <row r="464" spans="1:144" ht="30.75" customHeight="1">
      <c r="B464" s="593"/>
      <c r="C464" s="753" t="s">
        <v>555</v>
      </c>
      <c r="D464" s="848"/>
      <c r="E464" s="848"/>
      <c r="F464" s="848"/>
      <c r="G464" s="848"/>
      <c r="H464" s="848"/>
      <c r="I464" s="848"/>
      <c r="J464" s="848"/>
      <c r="K464" s="848"/>
      <c r="L464" s="848"/>
      <c r="M464" s="848"/>
      <c r="N464" s="849"/>
    </row>
    <row r="465" spans="1:144" ht="30.75" customHeight="1">
      <c r="B465" s="593"/>
      <c r="C465" s="753" t="s">
        <v>557</v>
      </c>
      <c r="D465" s="848"/>
      <c r="E465" s="848"/>
      <c r="F465" s="848"/>
      <c r="G465" s="848"/>
      <c r="H465" s="848"/>
      <c r="I465" s="848"/>
      <c r="J465" s="848"/>
      <c r="K465" s="848"/>
      <c r="L465" s="848"/>
      <c r="M465" s="848"/>
      <c r="N465" s="849"/>
    </row>
    <row r="466" spans="1:144" ht="80.25" customHeight="1">
      <c r="B466" s="611" t="s">
        <v>563</v>
      </c>
      <c r="C466" s="39" t="s">
        <v>551</v>
      </c>
      <c r="D466" s="603"/>
      <c r="E466" s="601">
        <v>50000</v>
      </c>
      <c r="F466" s="601">
        <v>0</v>
      </c>
      <c r="G466" s="601">
        <f>F466/E466*100</f>
        <v>0</v>
      </c>
      <c r="H466" s="735">
        <v>0</v>
      </c>
      <c r="I466" s="559" t="s">
        <v>712</v>
      </c>
      <c r="J466" s="498" t="s">
        <v>658</v>
      </c>
      <c r="K466" s="709">
        <v>101</v>
      </c>
      <c r="L466" s="709">
        <v>101</v>
      </c>
      <c r="M466" s="11">
        <v>100</v>
      </c>
      <c r="N466" s="11">
        <v>1</v>
      </c>
      <c r="O466" s="681" t="s">
        <v>587</v>
      </c>
    </row>
    <row r="467" spans="1:144" ht="80.25" customHeight="1">
      <c r="B467" s="707"/>
      <c r="C467" s="39"/>
      <c r="D467" s="603"/>
      <c r="E467" s="601"/>
      <c r="F467" s="601"/>
      <c r="G467" s="601"/>
      <c r="H467" s="601"/>
      <c r="I467" s="559" t="s">
        <v>713</v>
      </c>
      <c r="J467" s="498" t="s">
        <v>658</v>
      </c>
      <c r="K467" s="709">
        <v>80</v>
      </c>
      <c r="L467" s="709">
        <v>80</v>
      </c>
      <c r="M467" s="11">
        <v>100</v>
      </c>
      <c r="N467" s="11">
        <v>1</v>
      </c>
      <c r="O467" s="681"/>
    </row>
    <row r="468" spans="1:144" ht="66" customHeight="1">
      <c r="B468" s="707"/>
      <c r="C468" s="39"/>
      <c r="D468" s="603"/>
      <c r="E468" s="601"/>
      <c r="F468" s="601"/>
      <c r="G468" s="601"/>
      <c r="H468" s="601"/>
      <c r="I468" s="708" t="s">
        <v>714</v>
      </c>
      <c r="J468" s="498" t="s">
        <v>658</v>
      </c>
      <c r="K468" s="710">
        <v>1</v>
      </c>
      <c r="L468" s="709">
        <v>1</v>
      </c>
      <c r="M468" s="11">
        <v>100</v>
      </c>
      <c r="N468" s="11">
        <v>1</v>
      </c>
      <c r="O468" s="681"/>
    </row>
    <row r="469" spans="1:144" ht="80.25" customHeight="1">
      <c r="B469" s="707"/>
      <c r="C469" s="39"/>
      <c r="D469" s="603"/>
      <c r="E469" s="601"/>
      <c r="F469" s="601"/>
      <c r="G469" s="601"/>
      <c r="H469" s="601"/>
      <c r="I469" s="559" t="s">
        <v>715</v>
      </c>
      <c r="J469" s="498" t="s">
        <v>658</v>
      </c>
      <c r="K469" s="710">
        <v>4</v>
      </c>
      <c r="L469" s="709">
        <v>4</v>
      </c>
      <c r="M469" s="11">
        <v>100</v>
      </c>
      <c r="N469" s="11">
        <v>1</v>
      </c>
      <c r="O469" s="681"/>
    </row>
    <row r="470" spans="1:144" s="71" customFormat="1" ht="28.5" customHeight="1">
      <c r="A470" s="56"/>
      <c r="B470" s="58"/>
      <c r="C470" s="52" t="s">
        <v>81</v>
      </c>
      <c r="D470" s="316"/>
      <c r="E470" s="246">
        <f>SUM(E466:E466)</f>
        <v>50000</v>
      </c>
      <c r="F470" s="246">
        <f>SUM(F466:F466)</f>
        <v>0</v>
      </c>
      <c r="G470" s="246">
        <f>SUM(G466)</f>
        <v>0</v>
      </c>
      <c r="H470" s="351">
        <v>1</v>
      </c>
      <c r="I470" s="52"/>
      <c r="J470" s="74"/>
      <c r="K470" s="212"/>
      <c r="L470" s="212"/>
      <c r="M470" s="526">
        <f>M466/1</f>
        <v>100</v>
      </c>
      <c r="N470" s="200">
        <f>M470/100</f>
        <v>1</v>
      </c>
      <c r="O470" s="232"/>
      <c r="P470" s="49"/>
      <c r="Q470" s="49"/>
      <c r="R470" s="49"/>
      <c r="S470" s="49"/>
      <c r="T470" s="49"/>
      <c r="U470" s="49"/>
      <c r="V470" s="49"/>
      <c r="W470" s="49"/>
      <c r="X470" s="49"/>
      <c r="Y470" s="49"/>
      <c r="Z470" s="49"/>
      <c r="AA470" s="49"/>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61"/>
      <c r="AY470" s="61"/>
      <c r="AZ470" s="61"/>
      <c r="BA470" s="61"/>
      <c r="BB470" s="61"/>
      <c r="BC470" s="61"/>
      <c r="BD470" s="61"/>
      <c r="BE470" s="61"/>
      <c r="BF470" s="61"/>
      <c r="BG470" s="61"/>
      <c r="BH470" s="61"/>
      <c r="BI470" s="61"/>
      <c r="BJ470" s="61"/>
      <c r="BK470" s="61"/>
      <c r="BL470" s="61"/>
      <c r="BM470" s="61"/>
      <c r="BN470" s="61"/>
      <c r="BO470" s="61"/>
      <c r="BP470" s="61"/>
      <c r="BQ470" s="61"/>
      <c r="BR470" s="61"/>
      <c r="BS470" s="61"/>
      <c r="BT470" s="61"/>
      <c r="BU470" s="61"/>
      <c r="BV470" s="61"/>
      <c r="BW470" s="61"/>
      <c r="BX470" s="61"/>
      <c r="BY470" s="61"/>
      <c r="BZ470" s="61"/>
      <c r="CA470" s="61"/>
      <c r="CB470" s="61"/>
      <c r="CC470" s="61"/>
      <c r="CD470" s="61"/>
      <c r="CE470" s="61"/>
      <c r="CF470" s="61"/>
      <c r="CG470" s="61"/>
      <c r="CH470" s="61"/>
      <c r="CI470" s="61"/>
      <c r="CJ470" s="61"/>
      <c r="CK470" s="61"/>
      <c r="CL470" s="61"/>
      <c r="CM470" s="61"/>
      <c r="CN470" s="61"/>
      <c r="CO470" s="61"/>
      <c r="CP470" s="61"/>
      <c r="CQ470" s="61"/>
      <c r="CR470" s="61"/>
      <c r="CS470" s="61"/>
      <c r="CT470" s="61"/>
      <c r="CU470" s="61"/>
      <c r="CV470" s="61"/>
      <c r="CW470" s="61"/>
      <c r="CX470" s="61"/>
      <c r="CY470" s="61"/>
      <c r="CZ470" s="61"/>
      <c r="DA470" s="61"/>
      <c r="DB470" s="61"/>
      <c r="DC470" s="61"/>
      <c r="DD470" s="61"/>
      <c r="DE470" s="61"/>
      <c r="DF470" s="61"/>
      <c r="DG470" s="61"/>
      <c r="DH470" s="61"/>
      <c r="DI470" s="61"/>
      <c r="DJ470" s="61"/>
      <c r="DK470" s="61"/>
      <c r="DL470" s="61"/>
      <c r="DM470" s="61"/>
      <c r="DN470" s="61"/>
      <c r="DO470" s="61"/>
      <c r="DP470" s="61"/>
      <c r="DQ470" s="61"/>
      <c r="DR470" s="61"/>
      <c r="DS470" s="61"/>
      <c r="DT470" s="61"/>
      <c r="DU470" s="61"/>
      <c r="DV470" s="61"/>
      <c r="DW470" s="61"/>
      <c r="DX470" s="61"/>
      <c r="DY470" s="61"/>
      <c r="DZ470" s="61"/>
      <c r="EA470" s="61"/>
      <c r="EB470" s="61"/>
      <c r="EC470" s="61"/>
      <c r="ED470" s="61"/>
      <c r="EE470" s="61"/>
      <c r="EF470" s="61"/>
      <c r="EG470" s="61"/>
      <c r="EH470" s="61"/>
      <c r="EI470" s="61"/>
      <c r="EJ470" s="61"/>
      <c r="EK470" s="61"/>
      <c r="EL470" s="61"/>
      <c r="EM470" s="61"/>
      <c r="EN470" s="61"/>
    </row>
    <row r="471" spans="1:144" s="459" customFormat="1" ht="40.5" customHeight="1">
      <c r="B471" s="380"/>
      <c r="C471" s="469" t="s">
        <v>466</v>
      </c>
      <c r="D471" s="380"/>
      <c r="E471" s="458">
        <f>E470</f>
        <v>50000</v>
      </c>
      <c r="F471" s="458">
        <f>F470</f>
        <v>0</v>
      </c>
      <c r="G471" s="446">
        <f>F471/E471*100</f>
        <v>0</v>
      </c>
      <c r="H471" s="388">
        <v>0</v>
      </c>
      <c r="I471" s="744" t="s">
        <v>553</v>
      </c>
      <c r="J471" s="745"/>
      <c r="K471" s="745"/>
      <c r="L471" s="745"/>
      <c r="M471" s="391">
        <v>1.2</v>
      </c>
      <c r="N471" s="470">
        <v>1.3</v>
      </c>
      <c r="O471" s="570"/>
      <c r="P471" s="304"/>
      <c r="Q471" s="304"/>
      <c r="R471" s="304"/>
      <c r="S471" s="304"/>
      <c r="T471" s="304"/>
      <c r="U471" s="304"/>
      <c r="V471" s="304"/>
      <c r="W471" s="304"/>
      <c r="X471" s="304"/>
      <c r="Y471" s="304"/>
      <c r="Z471" s="304"/>
      <c r="AA471" s="304"/>
      <c r="AB471" s="190"/>
      <c r="AC471" s="190"/>
      <c r="AD471" s="190"/>
      <c r="AE471" s="190"/>
      <c r="AF471" s="190"/>
      <c r="AG471" s="190"/>
      <c r="AH471" s="190"/>
      <c r="AI471" s="190"/>
      <c r="AJ471" s="190"/>
      <c r="AK471" s="190"/>
      <c r="AL471" s="190"/>
      <c r="AM471" s="190"/>
      <c r="AN471" s="190"/>
      <c r="AO471" s="190"/>
      <c r="AP471" s="190"/>
      <c r="AQ471" s="190"/>
      <c r="AR471" s="190"/>
      <c r="AS471" s="190"/>
      <c r="AT471" s="190"/>
      <c r="AU471" s="190"/>
      <c r="AV471" s="190"/>
      <c r="AW471" s="190"/>
      <c r="AX471" s="190"/>
      <c r="AY471" s="190"/>
      <c r="AZ471" s="190"/>
      <c r="BA471" s="190"/>
      <c r="BB471" s="190"/>
      <c r="BC471" s="190"/>
      <c r="BD471" s="190"/>
      <c r="BE471" s="190"/>
      <c r="BF471" s="190"/>
      <c r="BG471" s="190"/>
      <c r="BH471" s="190"/>
      <c r="BI471" s="190"/>
      <c r="BJ471" s="190"/>
      <c r="BK471" s="190"/>
      <c r="BL471" s="190"/>
      <c r="BM471" s="190"/>
      <c r="BN471" s="190"/>
      <c r="BO471" s="190"/>
      <c r="BP471" s="190"/>
      <c r="BQ471" s="190"/>
      <c r="BR471" s="190"/>
      <c r="BS471" s="190"/>
      <c r="BT471" s="190"/>
      <c r="BU471" s="190"/>
      <c r="BV471" s="190"/>
      <c r="BW471" s="190"/>
      <c r="BX471" s="190"/>
      <c r="BY471" s="190"/>
      <c r="BZ471" s="190"/>
      <c r="CA471" s="190"/>
      <c r="CB471" s="190"/>
      <c r="CC471" s="190"/>
      <c r="CD471" s="190"/>
      <c r="CE471" s="190"/>
      <c r="CF471" s="190"/>
      <c r="CG471" s="190"/>
      <c r="CH471" s="190"/>
      <c r="CI471" s="190"/>
      <c r="CJ471" s="190"/>
      <c r="CK471" s="190"/>
      <c r="CL471" s="190"/>
      <c r="CM471" s="190"/>
      <c r="CN471" s="190"/>
      <c r="CO471" s="190"/>
      <c r="CP471" s="190"/>
      <c r="CQ471" s="190"/>
      <c r="CR471" s="190"/>
      <c r="CS471" s="190"/>
      <c r="CT471" s="190"/>
      <c r="CU471" s="190"/>
      <c r="CV471" s="190"/>
      <c r="CW471" s="190"/>
      <c r="CX471" s="190"/>
      <c r="CY471" s="190"/>
      <c r="CZ471" s="190"/>
      <c r="DA471" s="190"/>
      <c r="DB471" s="190"/>
      <c r="DC471" s="190"/>
      <c r="DD471" s="190"/>
      <c r="DE471" s="190"/>
      <c r="DF471" s="190"/>
      <c r="DG471" s="190"/>
      <c r="DH471" s="190"/>
      <c r="DI471" s="190"/>
      <c r="DJ471" s="190"/>
      <c r="DK471" s="190"/>
      <c r="DL471" s="190"/>
      <c r="DM471" s="190"/>
      <c r="DN471" s="190"/>
      <c r="DO471" s="190"/>
      <c r="DP471" s="190"/>
      <c r="DQ471" s="190"/>
      <c r="DR471" s="190"/>
      <c r="DS471" s="190"/>
      <c r="DT471" s="190"/>
      <c r="DU471" s="190"/>
      <c r="DV471" s="190"/>
      <c r="DW471" s="190"/>
      <c r="DX471" s="190"/>
      <c r="DY471" s="190"/>
      <c r="DZ471" s="190"/>
      <c r="EA471" s="190"/>
      <c r="EB471" s="190"/>
      <c r="EC471" s="190"/>
      <c r="ED471" s="190"/>
      <c r="EE471" s="190"/>
      <c r="EF471" s="190"/>
      <c r="EG471" s="190"/>
      <c r="EH471" s="190"/>
      <c r="EI471" s="190"/>
      <c r="EJ471" s="190"/>
      <c r="EK471" s="190"/>
      <c r="EL471" s="190"/>
      <c r="EM471" s="190"/>
      <c r="EN471" s="190"/>
    </row>
    <row r="472" spans="1:144" s="56" customFormat="1" ht="18" customHeight="1">
      <c r="B472" s="109"/>
      <c r="C472" s="133" t="s">
        <v>353</v>
      </c>
      <c r="D472" s="114" t="s">
        <v>357</v>
      </c>
      <c r="E472" s="413">
        <v>0</v>
      </c>
      <c r="F472" s="413">
        <v>0</v>
      </c>
      <c r="G472" s="315"/>
      <c r="H472" s="341"/>
      <c r="I472" s="110"/>
      <c r="J472" s="110"/>
      <c r="K472" s="110"/>
      <c r="L472" s="110"/>
      <c r="M472" s="95"/>
      <c r="N472" s="439"/>
      <c r="O472" s="232"/>
      <c r="P472" s="49"/>
      <c r="Q472" s="49"/>
      <c r="R472" s="49"/>
      <c r="S472" s="49"/>
      <c r="T472" s="49"/>
      <c r="U472" s="49"/>
      <c r="V472" s="49"/>
      <c r="W472" s="49"/>
      <c r="X472" s="49"/>
      <c r="Y472" s="49"/>
      <c r="Z472" s="49"/>
      <c r="AA472" s="49"/>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61"/>
      <c r="AY472" s="61"/>
      <c r="AZ472" s="61"/>
      <c r="BA472" s="61"/>
      <c r="BB472" s="61"/>
      <c r="BC472" s="61"/>
      <c r="BD472" s="61"/>
      <c r="BE472" s="61"/>
      <c r="BF472" s="61"/>
      <c r="BG472" s="61"/>
      <c r="BH472" s="61"/>
      <c r="BI472" s="61"/>
      <c r="BJ472" s="61"/>
      <c r="BK472" s="61"/>
      <c r="BL472" s="61"/>
      <c r="BM472" s="61"/>
      <c r="BN472" s="61"/>
      <c r="BO472" s="61"/>
      <c r="BP472" s="61"/>
      <c r="BQ472" s="61"/>
      <c r="BR472" s="61"/>
      <c r="BS472" s="61"/>
      <c r="BT472" s="61"/>
      <c r="BU472" s="61"/>
      <c r="BV472" s="61"/>
      <c r="BW472" s="61"/>
      <c r="BX472" s="61"/>
      <c r="BY472" s="61"/>
      <c r="BZ472" s="61"/>
      <c r="CA472" s="61"/>
      <c r="CB472" s="61"/>
      <c r="CC472" s="61"/>
      <c r="CD472" s="61"/>
      <c r="CE472" s="61"/>
      <c r="CF472" s="61"/>
      <c r="CG472" s="61"/>
      <c r="CH472" s="61"/>
      <c r="CI472" s="61"/>
      <c r="CJ472" s="61"/>
      <c r="CK472" s="61"/>
      <c r="CL472" s="61"/>
      <c r="CM472" s="61"/>
      <c r="CN472" s="61"/>
      <c r="CO472" s="61"/>
      <c r="CP472" s="61"/>
      <c r="CQ472" s="61"/>
      <c r="CR472" s="61"/>
      <c r="CS472" s="61"/>
      <c r="CT472" s="61"/>
      <c r="CU472" s="61"/>
      <c r="CV472" s="61"/>
      <c r="CW472" s="61"/>
      <c r="CX472" s="61"/>
      <c r="CY472" s="61"/>
      <c r="CZ472" s="61"/>
      <c r="DA472" s="61"/>
      <c r="DB472" s="61"/>
      <c r="DC472" s="61"/>
      <c r="DD472" s="61"/>
      <c r="DE472" s="61"/>
      <c r="DF472" s="61"/>
      <c r="DG472" s="61"/>
      <c r="DH472" s="61"/>
      <c r="DI472" s="61"/>
      <c r="DJ472" s="61"/>
      <c r="DK472" s="61"/>
      <c r="DL472" s="61"/>
      <c r="DM472" s="61"/>
      <c r="DN472" s="61"/>
      <c r="DO472" s="61"/>
      <c r="DP472" s="61"/>
      <c r="DQ472" s="61"/>
      <c r="DR472" s="61"/>
      <c r="DS472" s="61"/>
      <c r="DT472" s="61"/>
      <c r="DU472" s="61"/>
      <c r="DV472" s="61"/>
      <c r="DW472" s="61"/>
      <c r="DX472" s="61"/>
      <c r="DY472" s="61"/>
      <c r="DZ472" s="61"/>
      <c r="EA472" s="61"/>
      <c r="EB472" s="61"/>
      <c r="EC472" s="61"/>
      <c r="ED472" s="61"/>
      <c r="EE472" s="61"/>
      <c r="EF472" s="61"/>
      <c r="EG472" s="61"/>
      <c r="EH472" s="61"/>
      <c r="EI472" s="61"/>
      <c r="EJ472" s="61"/>
      <c r="EK472" s="61"/>
      <c r="EL472" s="61"/>
      <c r="EM472" s="61"/>
      <c r="EN472" s="61"/>
    </row>
    <row r="473" spans="1:144" s="56" customFormat="1" ht="23.25" customHeight="1">
      <c r="B473" s="109"/>
      <c r="C473" s="133" t="s">
        <v>354</v>
      </c>
      <c r="D473" s="114" t="s">
        <v>564</v>
      </c>
      <c r="E473" s="527">
        <v>0</v>
      </c>
      <c r="F473" s="527">
        <v>0</v>
      </c>
      <c r="G473" s="315"/>
      <c r="H473" s="341"/>
      <c r="I473" s="110"/>
      <c r="J473" s="110"/>
      <c r="K473" s="110"/>
      <c r="L473" s="110"/>
      <c r="M473" s="95"/>
      <c r="N473" s="439"/>
      <c r="O473" s="232"/>
      <c r="P473" s="49"/>
      <c r="Q473" s="49"/>
      <c r="R473" s="49"/>
      <c r="S473" s="49"/>
      <c r="T473" s="49"/>
      <c r="U473" s="49"/>
      <c r="V473" s="49"/>
      <c r="W473" s="49"/>
      <c r="X473" s="49"/>
      <c r="Y473" s="49"/>
      <c r="Z473" s="49"/>
      <c r="AA473" s="49"/>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61"/>
      <c r="AY473" s="61"/>
      <c r="AZ473" s="61"/>
      <c r="BA473" s="61"/>
      <c r="BB473" s="61"/>
      <c r="BC473" s="61"/>
      <c r="BD473" s="61"/>
      <c r="BE473" s="61"/>
      <c r="BF473" s="61"/>
      <c r="BG473" s="61"/>
      <c r="BH473" s="61"/>
      <c r="BI473" s="61"/>
      <c r="BJ473" s="61"/>
      <c r="BK473" s="61"/>
      <c r="BL473" s="61"/>
      <c r="BM473" s="61"/>
      <c r="BN473" s="61"/>
      <c r="BO473" s="61"/>
      <c r="BP473" s="61"/>
      <c r="BQ473" s="61"/>
      <c r="BR473" s="61"/>
      <c r="BS473" s="61"/>
      <c r="BT473" s="61"/>
      <c r="BU473" s="61"/>
      <c r="BV473" s="61"/>
      <c r="BW473" s="61"/>
      <c r="BX473" s="61"/>
      <c r="BY473" s="61"/>
      <c r="BZ473" s="61"/>
      <c r="CA473" s="61"/>
      <c r="CB473" s="61"/>
      <c r="CC473" s="61"/>
      <c r="CD473" s="61"/>
      <c r="CE473" s="61"/>
      <c r="CF473" s="61"/>
      <c r="CG473" s="61"/>
      <c r="CH473" s="61"/>
      <c r="CI473" s="61"/>
      <c r="CJ473" s="61"/>
      <c r="CK473" s="61"/>
      <c r="CL473" s="61"/>
      <c r="CM473" s="61"/>
      <c r="CN473" s="61"/>
      <c r="CO473" s="61"/>
      <c r="CP473" s="61"/>
      <c r="CQ473" s="61"/>
      <c r="CR473" s="61"/>
      <c r="CS473" s="61"/>
      <c r="CT473" s="61"/>
      <c r="CU473" s="61"/>
      <c r="CV473" s="61"/>
      <c r="CW473" s="61"/>
      <c r="CX473" s="61"/>
      <c r="CY473" s="61"/>
      <c r="CZ473" s="61"/>
      <c r="DA473" s="61"/>
      <c r="DB473" s="61"/>
      <c r="DC473" s="61"/>
      <c r="DD473" s="61"/>
      <c r="DE473" s="61"/>
      <c r="DF473" s="61"/>
      <c r="DG473" s="61"/>
      <c r="DH473" s="61"/>
      <c r="DI473" s="61"/>
      <c r="DJ473" s="61"/>
      <c r="DK473" s="61"/>
      <c r="DL473" s="61"/>
      <c r="DM473" s="61"/>
      <c r="DN473" s="61"/>
      <c r="DO473" s="61"/>
      <c r="DP473" s="61"/>
      <c r="DQ473" s="61"/>
      <c r="DR473" s="61"/>
      <c r="DS473" s="61"/>
      <c r="DT473" s="61"/>
      <c r="DU473" s="61"/>
      <c r="DV473" s="61"/>
      <c r="DW473" s="61"/>
      <c r="DX473" s="61"/>
      <c r="DY473" s="61"/>
      <c r="DZ473" s="61"/>
      <c r="EA473" s="61"/>
      <c r="EB473" s="61"/>
      <c r="EC473" s="61"/>
      <c r="ED473" s="61"/>
      <c r="EE473" s="61"/>
      <c r="EF473" s="61"/>
      <c r="EG473" s="61"/>
      <c r="EH473" s="61"/>
      <c r="EI473" s="61"/>
      <c r="EJ473" s="61"/>
      <c r="EK473" s="61"/>
      <c r="EL473" s="61"/>
      <c r="EM473" s="61"/>
      <c r="EN473" s="61"/>
    </row>
    <row r="474" spans="1:144" s="56" customFormat="1" ht="32.25" customHeight="1">
      <c r="B474" s="109"/>
      <c r="C474" s="133" t="s">
        <v>355</v>
      </c>
      <c r="D474" s="114" t="s">
        <v>565</v>
      </c>
      <c r="E474" s="527">
        <v>50000</v>
      </c>
      <c r="F474" s="527">
        <v>0</v>
      </c>
      <c r="G474" s="315"/>
      <c r="H474" s="341"/>
      <c r="I474" s="110"/>
      <c r="J474" s="110"/>
      <c r="K474" s="110"/>
      <c r="L474" s="110"/>
      <c r="M474" s="95"/>
      <c r="N474" s="439"/>
      <c r="O474" s="232"/>
      <c r="P474" s="49"/>
      <c r="Q474" s="49"/>
      <c r="R474" s="49"/>
      <c r="S474" s="49"/>
      <c r="T474" s="49"/>
      <c r="U474" s="49"/>
      <c r="V474" s="49"/>
      <c r="W474" s="49"/>
      <c r="X474" s="49"/>
      <c r="Y474" s="49"/>
      <c r="Z474" s="49"/>
      <c r="AA474" s="49"/>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61"/>
      <c r="AY474" s="61"/>
      <c r="AZ474" s="61"/>
      <c r="BA474" s="61"/>
      <c r="BB474" s="61"/>
      <c r="BC474" s="61"/>
      <c r="BD474" s="61"/>
      <c r="BE474" s="61"/>
      <c r="BF474" s="61"/>
      <c r="BG474" s="61"/>
      <c r="BH474" s="61"/>
      <c r="BI474" s="61"/>
      <c r="BJ474" s="61"/>
      <c r="BK474" s="61"/>
      <c r="BL474" s="61"/>
      <c r="BM474" s="61"/>
      <c r="BN474" s="61"/>
      <c r="BO474" s="61"/>
      <c r="BP474" s="61"/>
      <c r="BQ474" s="61"/>
      <c r="BR474" s="61"/>
      <c r="BS474" s="61"/>
      <c r="BT474" s="61"/>
      <c r="BU474" s="61"/>
      <c r="BV474" s="61"/>
      <c r="BW474" s="61"/>
      <c r="BX474" s="61"/>
      <c r="BY474" s="61"/>
      <c r="BZ474" s="61"/>
      <c r="CA474" s="61"/>
      <c r="CB474" s="61"/>
      <c r="CC474" s="61"/>
      <c r="CD474" s="61"/>
      <c r="CE474" s="61"/>
      <c r="CF474" s="61"/>
      <c r="CG474" s="61"/>
      <c r="CH474" s="61"/>
      <c r="CI474" s="61"/>
      <c r="CJ474" s="61"/>
      <c r="CK474" s="61"/>
      <c r="CL474" s="61"/>
      <c r="CM474" s="61"/>
      <c r="CN474" s="61"/>
      <c r="CO474" s="61"/>
      <c r="CP474" s="61"/>
      <c r="CQ474" s="61"/>
      <c r="CR474" s="61"/>
      <c r="CS474" s="61"/>
      <c r="CT474" s="61"/>
      <c r="CU474" s="61"/>
      <c r="CV474" s="61"/>
      <c r="CW474" s="61"/>
      <c r="CX474" s="61"/>
      <c r="CY474" s="61"/>
      <c r="CZ474" s="61"/>
      <c r="DA474" s="61"/>
      <c r="DB474" s="61"/>
      <c r="DC474" s="61"/>
      <c r="DD474" s="61"/>
      <c r="DE474" s="61"/>
      <c r="DF474" s="61"/>
      <c r="DG474" s="61"/>
      <c r="DH474" s="61"/>
      <c r="DI474" s="61"/>
      <c r="DJ474" s="61"/>
      <c r="DK474" s="61"/>
      <c r="DL474" s="61"/>
      <c r="DM474" s="61"/>
      <c r="DN474" s="61"/>
      <c r="DO474" s="61"/>
      <c r="DP474" s="61"/>
      <c r="DQ474" s="61"/>
      <c r="DR474" s="61"/>
      <c r="DS474" s="61"/>
      <c r="DT474" s="61"/>
      <c r="DU474" s="61"/>
      <c r="DV474" s="61"/>
      <c r="DW474" s="61"/>
      <c r="DX474" s="61"/>
      <c r="DY474" s="61"/>
      <c r="DZ474" s="61"/>
      <c r="EA474" s="61"/>
      <c r="EB474" s="61"/>
      <c r="EC474" s="61"/>
      <c r="ED474" s="61"/>
      <c r="EE474" s="61"/>
      <c r="EF474" s="61"/>
      <c r="EG474" s="61"/>
      <c r="EH474" s="61"/>
      <c r="EI474" s="61"/>
      <c r="EJ474" s="61"/>
      <c r="EK474" s="61"/>
      <c r="EL474" s="61"/>
      <c r="EM474" s="61"/>
      <c r="EN474" s="61"/>
    </row>
    <row r="475" spans="1:144" s="56" customFormat="1" ht="24" customHeight="1">
      <c r="B475" s="109"/>
      <c r="C475" s="133" t="s">
        <v>356</v>
      </c>
      <c r="D475" s="114" t="s">
        <v>359</v>
      </c>
      <c r="E475" s="413">
        <v>0</v>
      </c>
      <c r="F475" s="413">
        <v>0</v>
      </c>
      <c r="G475" s="315"/>
      <c r="H475" s="341"/>
      <c r="I475" s="110"/>
      <c r="J475" s="110"/>
      <c r="K475" s="110"/>
      <c r="L475" s="110"/>
      <c r="M475" s="95"/>
      <c r="N475" s="439"/>
      <c r="O475" s="232"/>
      <c r="P475" s="49"/>
      <c r="Q475" s="49"/>
      <c r="R475" s="49"/>
      <c r="S475" s="49"/>
      <c r="T475" s="49"/>
      <c r="U475" s="49"/>
      <c r="V475" s="49"/>
      <c r="W475" s="49"/>
      <c r="X475" s="49"/>
      <c r="Y475" s="49"/>
      <c r="Z475" s="49"/>
      <c r="AA475" s="49"/>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61"/>
      <c r="AY475" s="61"/>
      <c r="AZ475" s="61"/>
      <c r="BA475" s="61"/>
      <c r="BB475" s="61"/>
      <c r="BC475" s="61"/>
      <c r="BD475" s="61"/>
      <c r="BE475" s="61"/>
      <c r="BF475" s="61"/>
      <c r="BG475" s="61"/>
      <c r="BH475" s="61"/>
      <c r="BI475" s="61"/>
      <c r="BJ475" s="61"/>
      <c r="BK475" s="61"/>
      <c r="BL475" s="61"/>
      <c r="BM475" s="61"/>
      <c r="BN475" s="61"/>
      <c r="BO475" s="61"/>
      <c r="BP475" s="61"/>
      <c r="BQ475" s="61"/>
      <c r="BR475" s="61"/>
      <c r="BS475" s="61"/>
      <c r="BT475" s="61"/>
      <c r="BU475" s="61"/>
      <c r="BV475" s="61"/>
      <c r="BW475" s="61"/>
      <c r="BX475" s="61"/>
      <c r="BY475" s="61"/>
      <c r="BZ475" s="61"/>
      <c r="CA475" s="61"/>
      <c r="CB475" s="61"/>
      <c r="CC475" s="61"/>
      <c r="CD475" s="61"/>
      <c r="CE475" s="61"/>
      <c r="CF475" s="61"/>
      <c r="CG475" s="61"/>
      <c r="CH475" s="61"/>
      <c r="CI475" s="61"/>
      <c r="CJ475" s="61"/>
      <c r="CK475" s="61"/>
      <c r="CL475" s="61"/>
      <c r="CM475" s="61"/>
      <c r="CN475" s="61"/>
      <c r="CO475" s="61"/>
      <c r="CP475" s="61"/>
      <c r="CQ475" s="61"/>
      <c r="CR475" s="61"/>
      <c r="CS475" s="61"/>
      <c r="CT475" s="61"/>
      <c r="CU475" s="61"/>
      <c r="CV475" s="61"/>
      <c r="CW475" s="61"/>
      <c r="CX475" s="61"/>
      <c r="CY475" s="61"/>
      <c r="CZ475" s="61"/>
      <c r="DA475" s="61"/>
      <c r="DB475" s="61"/>
      <c r="DC475" s="61"/>
      <c r="DD475" s="61"/>
      <c r="DE475" s="61"/>
      <c r="DF475" s="61"/>
      <c r="DG475" s="61"/>
      <c r="DH475" s="61"/>
      <c r="DI475" s="61"/>
      <c r="DJ475" s="61"/>
      <c r="DK475" s="61"/>
      <c r="DL475" s="61"/>
      <c r="DM475" s="61"/>
      <c r="DN475" s="61"/>
      <c r="DO475" s="61"/>
      <c r="DP475" s="61"/>
      <c r="DQ475" s="61"/>
      <c r="DR475" s="61"/>
      <c r="DS475" s="61"/>
      <c r="DT475" s="61"/>
      <c r="DU475" s="61"/>
      <c r="DV475" s="61"/>
      <c r="DW475" s="61"/>
      <c r="DX475" s="61"/>
      <c r="DY475" s="61"/>
      <c r="DZ475" s="61"/>
      <c r="EA475" s="61"/>
      <c r="EB475" s="61"/>
      <c r="EC475" s="61"/>
      <c r="ED475" s="61"/>
      <c r="EE475" s="61"/>
      <c r="EF475" s="61"/>
      <c r="EG475" s="61"/>
      <c r="EH475" s="61"/>
      <c r="EI475" s="61"/>
      <c r="EJ475" s="61"/>
      <c r="EK475" s="61"/>
      <c r="EL475" s="61"/>
      <c r="EM475" s="61"/>
      <c r="EN475" s="61"/>
    </row>
    <row r="476" spans="1:144" s="56" customFormat="1" ht="30.75" customHeight="1">
      <c r="B476" s="140"/>
      <c r="C476" s="736" t="s">
        <v>716</v>
      </c>
      <c r="D476" s="737"/>
      <c r="E476" s="737"/>
      <c r="F476" s="737"/>
      <c r="G476" s="737"/>
      <c r="H476" s="737"/>
      <c r="I476" s="737"/>
      <c r="J476" s="737"/>
      <c r="K476" s="737"/>
      <c r="L476" s="737"/>
      <c r="M476" s="737"/>
      <c r="N476" s="737"/>
      <c r="O476" s="232"/>
      <c r="P476" s="49"/>
      <c r="Q476" s="49"/>
      <c r="R476" s="49"/>
      <c r="S476" s="49"/>
      <c r="T476" s="49"/>
      <c r="U476" s="49"/>
      <c r="V476" s="49"/>
      <c r="W476" s="49"/>
      <c r="X476" s="49"/>
      <c r="Y476" s="49"/>
      <c r="Z476" s="49"/>
      <c r="AA476" s="49"/>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61"/>
      <c r="AY476" s="61"/>
      <c r="AZ476" s="61"/>
      <c r="BA476" s="61"/>
      <c r="BB476" s="61"/>
      <c r="BC476" s="61"/>
      <c r="BD476" s="61"/>
      <c r="BE476" s="61"/>
      <c r="BF476" s="61"/>
      <c r="BG476" s="61"/>
      <c r="BH476" s="61"/>
      <c r="BI476" s="61"/>
      <c r="BJ476" s="61"/>
      <c r="BK476" s="61"/>
      <c r="BL476" s="61"/>
      <c r="BM476" s="61"/>
      <c r="BN476" s="61"/>
      <c r="BO476" s="61"/>
      <c r="BP476" s="61"/>
      <c r="BQ476" s="61"/>
      <c r="BR476" s="61"/>
      <c r="BS476" s="61"/>
      <c r="BT476" s="61"/>
      <c r="BU476" s="61"/>
      <c r="BV476" s="61"/>
      <c r="BW476" s="61"/>
      <c r="BX476" s="61"/>
      <c r="BY476" s="61"/>
      <c r="BZ476" s="61"/>
      <c r="CA476" s="61"/>
      <c r="CB476" s="61"/>
      <c r="CC476" s="61"/>
      <c r="CD476" s="61"/>
      <c r="CE476" s="61"/>
      <c r="CF476" s="61"/>
      <c r="CG476" s="61"/>
      <c r="CH476" s="61"/>
      <c r="CI476" s="61"/>
      <c r="CJ476" s="61"/>
      <c r="CK476" s="61"/>
      <c r="CL476" s="61"/>
      <c r="CM476" s="61"/>
      <c r="CN476" s="61"/>
      <c r="CO476" s="61"/>
      <c r="CP476" s="61"/>
      <c r="CQ476" s="61"/>
      <c r="CR476" s="61"/>
      <c r="CS476" s="61"/>
      <c r="CT476" s="61"/>
      <c r="CU476" s="61"/>
      <c r="CV476" s="61"/>
      <c r="CW476" s="61"/>
      <c r="CX476" s="61"/>
      <c r="CY476" s="61"/>
      <c r="CZ476" s="61"/>
      <c r="DA476" s="61"/>
      <c r="DB476" s="61"/>
      <c r="DC476" s="61"/>
      <c r="DD476" s="61"/>
      <c r="DE476" s="61"/>
      <c r="DF476" s="61"/>
      <c r="DG476" s="61"/>
      <c r="DH476" s="61"/>
      <c r="DI476" s="61"/>
      <c r="DJ476" s="61"/>
      <c r="DK476" s="61"/>
      <c r="DL476" s="61"/>
      <c r="DM476" s="61"/>
      <c r="DN476" s="61"/>
      <c r="DO476" s="61"/>
      <c r="DP476" s="61"/>
      <c r="DQ476" s="61"/>
      <c r="DR476" s="61"/>
      <c r="DS476" s="61"/>
      <c r="DT476" s="61"/>
      <c r="DU476" s="61"/>
      <c r="DV476" s="61"/>
      <c r="DW476" s="61"/>
      <c r="DX476" s="61"/>
      <c r="DY476" s="61"/>
      <c r="DZ476" s="61"/>
      <c r="EA476" s="61"/>
      <c r="EB476" s="61"/>
      <c r="EC476" s="61"/>
      <c r="ED476" s="61"/>
      <c r="EE476" s="61"/>
      <c r="EF476" s="61"/>
      <c r="EG476" s="61"/>
      <c r="EH476" s="61"/>
      <c r="EI476" s="61"/>
      <c r="EJ476" s="61"/>
      <c r="EK476" s="61"/>
      <c r="EL476" s="61"/>
      <c r="EM476" s="61"/>
      <c r="EN476" s="61"/>
    </row>
    <row r="477" spans="1:144" ht="40.5" customHeight="1">
      <c r="B477" s="484"/>
      <c r="C477" s="485" t="s">
        <v>385</v>
      </c>
      <c r="D477" s="484"/>
      <c r="E477" s="566">
        <f t="shared" ref="E477:F480" si="76">E66+E111+E175+E208+E245+E289+E320+E349+E399+E424+E437+E454+E471</f>
        <v>743588731.85000014</v>
      </c>
      <c r="F477" s="566">
        <f t="shared" si="76"/>
        <v>729960708.34000003</v>
      </c>
      <c r="G477" s="486">
        <f>F477/E477*100</f>
        <v>98.167263310177589</v>
      </c>
      <c r="H477" s="609">
        <f>G477/100</f>
        <v>0.98167263310177588</v>
      </c>
      <c r="I477" s="845" t="s">
        <v>386</v>
      </c>
      <c r="J477" s="846"/>
      <c r="K477" s="846"/>
      <c r="L477" s="847"/>
      <c r="M477" s="566">
        <v>1.04</v>
      </c>
      <c r="N477" s="566">
        <f>(N66+N111+N175+N208+N245+N289+N320+N349+N399+N424+N437+N454+N471)/13</f>
        <v>0.85076923076923083</v>
      </c>
    </row>
    <row r="478" spans="1:144" ht="20.25">
      <c r="B478" s="484"/>
      <c r="C478" s="487" t="s">
        <v>353</v>
      </c>
      <c r="D478" s="488" t="s">
        <v>366</v>
      </c>
      <c r="E478" s="610">
        <f t="shared" si="76"/>
        <v>14279121.080000002</v>
      </c>
      <c r="F478" s="610">
        <f t="shared" si="76"/>
        <v>14279121.07</v>
      </c>
      <c r="G478" s="489"/>
      <c r="H478" s="490"/>
      <c r="I478" s="491"/>
      <c r="J478" s="491"/>
      <c r="K478" s="491"/>
      <c r="L478" s="491"/>
      <c r="M478" s="492"/>
      <c r="N478" s="574"/>
    </row>
    <row r="479" spans="1:144" ht="20.25">
      <c r="B479" s="484"/>
      <c r="C479" s="487" t="s">
        <v>354</v>
      </c>
      <c r="D479" s="488" t="s">
        <v>218</v>
      </c>
      <c r="E479" s="610">
        <f t="shared" si="76"/>
        <v>299082148.63</v>
      </c>
      <c r="F479" s="610">
        <f t="shared" si="76"/>
        <v>293832296.48000008</v>
      </c>
      <c r="G479" s="607"/>
      <c r="H479" s="490"/>
      <c r="I479" s="491"/>
      <c r="J479" s="491"/>
      <c r="K479" s="491"/>
      <c r="L479" s="491"/>
      <c r="M479" s="492"/>
      <c r="N479" s="574"/>
    </row>
    <row r="480" spans="1:144" ht="19.5" customHeight="1">
      <c r="B480" s="484"/>
      <c r="C480" s="487" t="s">
        <v>355</v>
      </c>
      <c r="D480" s="488" t="s">
        <v>358</v>
      </c>
      <c r="E480" s="610">
        <f t="shared" si="76"/>
        <v>430227462.13999993</v>
      </c>
      <c r="F480" s="610">
        <f t="shared" si="76"/>
        <v>421849290.78999996</v>
      </c>
      <c r="G480" s="489"/>
      <c r="H480" s="490"/>
      <c r="I480" s="491"/>
      <c r="J480" s="491"/>
      <c r="K480" s="491"/>
      <c r="L480" s="491"/>
      <c r="M480" s="492"/>
      <c r="N480" s="574"/>
    </row>
    <row r="481" spans="2:15" ht="20.25">
      <c r="B481" s="484"/>
      <c r="C481" s="487" t="s">
        <v>356</v>
      </c>
      <c r="D481" s="488" t="s">
        <v>349</v>
      </c>
      <c r="E481" s="562">
        <f>E70+E115+E179+E212+E249+E293+E324+E353+E403+E429+E441+E458+E475</f>
        <v>0</v>
      </c>
      <c r="F481" s="562">
        <f>F70+F115+F179+F212+F249+F293+F324+F353+F403+F429+F441+F458+F475</f>
        <v>0</v>
      </c>
      <c r="G481" s="489"/>
      <c r="H481" s="490"/>
      <c r="I481" s="491"/>
      <c r="J481" s="491"/>
      <c r="K481" s="491"/>
      <c r="L481" s="491"/>
      <c r="M481" s="492"/>
      <c r="N481" s="574"/>
    </row>
    <row r="482" spans="2:15" ht="30" customHeight="1">
      <c r="B482" s="493"/>
      <c r="C482" s="840" t="s">
        <v>726</v>
      </c>
      <c r="D482" s="841"/>
      <c r="E482" s="841"/>
      <c r="F482" s="841"/>
      <c r="G482" s="841"/>
      <c r="H482" s="841"/>
      <c r="I482" s="841"/>
      <c r="J482" s="841"/>
      <c r="K482" s="841"/>
      <c r="L482" s="841"/>
      <c r="M482" s="841"/>
      <c r="N482" s="841"/>
    </row>
    <row r="483" spans="2:15">
      <c r="O483" s="296"/>
    </row>
    <row r="484" spans="2:15">
      <c r="O484" s="296"/>
    </row>
    <row r="485" spans="2:15">
      <c r="O485" s="296"/>
    </row>
    <row r="486" spans="2:15" ht="18.75">
      <c r="E486" s="613"/>
      <c r="F486" s="613"/>
      <c r="O486" s="296"/>
    </row>
    <row r="487" spans="2:15" ht="18.75">
      <c r="E487" s="613"/>
      <c r="F487" s="613"/>
      <c r="O487" s="296"/>
    </row>
    <row r="488" spans="2:15" ht="18.75">
      <c r="E488" s="613"/>
      <c r="F488" s="613"/>
      <c r="O488" s="296"/>
    </row>
    <row r="489" spans="2:15" ht="18.75">
      <c r="E489" s="613"/>
      <c r="F489" s="720"/>
      <c r="O489" s="296"/>
    </row>
    <row r="490" spans="2:15">
      <c r="E490" s="612"/>
      <c r="F490" s="721"/>
      <c r="O490" s="296"/>
    </row>
    <row r="491" spans="2:15">
      <c r="E491" s="612"/>
      <c r="F491" s="721"/>
      <c r="O491" s="296"/>
    </row>
    <row r="492" spans="2:15">
      <c r="F492" s="721"/>
      <c r="O492" s="296"/>
    </row>
    <row r="493" spans="2:15">
      <c r="F493" s="721"/>
      <c r="O493" s="296"/>
    </row>
    <row r="494" spans="2:15" ht="18.75">
      <c r="E494" s="613"/>
      <c r="F494" s="613"/>
      <c r="O494" s="296"/>
    </row>
    <row r="495" spans="2:15" ht="18.75">
      <c r="E495" s="613"/>
      <c r="F495" s="613"/>
      <c r="O495" s="296"/>
    </row>
    <row r="496" spans="2:15">
      <c r="O496" s="296"/>
    </row>
    <row r="497" spans="15:15">
      <c r="O497" s="296"/>
    </row>
    <row r="498" spans="15:15">
      <c r="O498" s="296"/>
    </row>
    <row r="499" spans="15:15">
      <c r="O499" s="296"/>
    </row>
    <row r="500" spans="15:15">
      <c r="O500" s="296"/>
    </row>
    <row r="501" spans="15:15">
      <c r="O501" s="296"/>
    </row>
    <row r="502" spans="15:15">
      <c r="O502" s="296"/>
    </row>
    <row r="503" spans="15:15">
      <c r="O503" s="296"/>
    </row>
    <row r="504" spans="15:15">
      <c r="O504" s="296"/>
    </row>
    <row r="505" spans="15:15">
      <c r="O505" s="296"/>
    </row>
    <row r="506" spans="15:15">
      <c r="O506" s="296"/>
    </row>
    <row r="507" spans="15:15">
      <c r="O507" s="296"/>
    </row>
    <row r="508" spans="15:15">
      <c r="O508" s="296"/>
    </row>
    <row r="509" spans="15:15">
      <c r="O509" s="296"/>
    </row>
    <row r="510" spans="15:15">
      <c r="O510" s="296"/>
    </row>
    <row r="511" spans="15:15">
      <c r="O511" s="296"/>
    </row>
    <row r="512" spans="15:15">
      <c r="O512" s="296"/>
    </row>
    <row r="513" spans="15:15">
      <c r="O513" s="296"/>
    </row>
    <row r="514" spans="15:15">
      <c r="O514" s="296"/>
    </row>
    <row r="515" spans="15:15">
      <c r="O515" s="296"/>
    </row>
    <row r="516" spans="15:15">
      <c r="O516" s="296"/>
    </row>
    <row r="517" spans="15:15">
      <c r="O517" s="296"/>
    </row>
    <row r="518" spans="15:15">
      <c r="O518" s="296"/>
    </row>
    <row r="519" spans="15:15">
      <c r="O519" s="295"/>
    </row>
  </sheetData>
  <sortState ref="A51:N57">
    <sortCondition ref="A51"/>
  </sortState>
  <mergeCells count="234">
    <mergeCell ref="C299:N299"/>
    <mergeCell ref="C461:N461"/>
    <mergeCell ref="C231:N231"/>
    <mergeCell ref="C371:N371"/>
    <mergeCell ref="C268:N268"/>
    <mergeCell ref="C358:N358"/>
    <mergeCell ref="C359:N359"/>
    <mergeCell ref="I349:L349"/>
    <mergeCell ref="C328:N328"/>
    <mergeCell ref="C329:N329"/>
    <mergeCell ref="C330:N330"/>
    <mergeCell ref="C331:N331"/>
    <mergeCell ref="C332:N332"/>
    <mergeCell ref="C333:N333"/>
    <mergeCell ref="C334:N334"/>
    <mergeCell ref="C354:N354"/>
    <mergeCell ref="C342:N342"/>
    <mergeCell ref="C341:N341"/>
    <mergeCell ref="C269:N269"/>
    <mergeCell ref="C361:N361"/>
    <mergeCell ref="C232:N232"/>
    <mergeCell ref="C233:N233"/>
    <mergeCell ref="C235:N235"/>
    <mergeCell ref="C239:N239"/>
    <mergeCell ref="C240:N240"/>
    <mergeCell ref="C298:M298"/>
    <mergeCell ref="C302:N302"/>
    <mergeCell ref="C236:N236"/>
    <mergeCell ref="C304:M304"/>
    <mergeCell ref="C259:N259"/>
    <mergeCell ref="C254:N254"/>
    <mergeCell ref="C296:M296"/>
    <mergeCell ref="C297:M297"/>
    <mergeCell ref="C303:L303"/>
    <mergeCell ref="C295:L295"/>
    <mergeCell ref="C256:N256"/>
    <mergeCell ref="C257:N257"/>
    <mergeCell ref="C258:N258"/>
    <mergeCell ref="C294:N294"/>
    <mergeCell ref="C250:N250"/>
    <mergeCell ref="C252:N252"/>
    <mergeCell ref="C253:N253"/>
    <mergeCell ref="C251:L251"/>
    <mergeCell ref="C276:N276"/>
    <mergeCell ref="C277:N277"/>
    <mergeCell ref="C274:N274"/>
    <mergeCell ref="C275:N275"/>
    <mergeCell ref="C260:N260"/>
    <mergeCell ref="C482:N482"/>
    <mergeCell ref="C314:N314"/>
    <mergeCell ref="C325:N325"/>
    <mergeCell ref="C343:N343"/>
    <mergeCell ref="I399:L399"/>
    <mergeCell ref="I477:L477"/>
    <mergeCell ref="C393:N393"/>
    <mergeCell ref="C411:N411"/>
    <mergeCell ref="C412:N412"/>
    <mergeCell ref="I471:L471"/>
    <mergeCell ref="C476:N476"/>
    <mergeCell ref="C463:N463"/>
    <mergeCell ref="C464:N464"/>
    <mergeCell ref="C465:N465"/>
    <mergeCell ref="C460:M460"/>
    <mergeCell ref="C462:N462"/>
    <mergeCell ref="C430:M430"/>
    <mergeCell ref="C432:N432"/>
    <mergeCell ref="C433:N433"/>
    <mergeCell ref="C360:N360"/>
    <mergeCell ref="C413:N413"/>
    <mergeCell ref="C414:N414"/>
    <mergeCell ref="C431:N431"/>
    <mergeCell ref="C409:N409"/>
    <mergeCell ref="C410:M410"/>
    <mergeCell ref="C405:N405"/>
    <mergeCell ref="C229:N229"/>
    <mergeCell ref="C230:N230"/>
    <mergeCell ref="C73:N73"/>
    <mergeCell ref="C78:N78"/>
    <mergeCell ref="C184:N184"/>
    <mergeCell ref="C185:N185"/>
    <mergeCell ref="C186:N186"/>
    <mergeCell ref="I143:L143"/>
    <mergeCell ref="I228:L228"/>
    <mergeCell ref="C188:M188"/>
    <mergeCell ref="C408:N408"/>
    <mergeCell ref="C364:N364"/>
    <mergeCell ref="C365:N365"/>
    <mergeCell ref="C395:N395"/>
    <mergeCell ref="C404:N404"/>
    <mergeCell ref="C381:N381"/>
    <mergeCell ref="C382:N382"/>
    <mergeCell ref="C383:N383"/>
    <mergeCell ref="C327:N327"/>
    <mergeCell ref="C406:N406"/>
    <mergeCell ref="C312:M312"/>
    <mergeCell ref="C255:N255"/>
    <mergeCell ref="C153:N153"/>
    <mergeCell ref="C155:N155"/>
    <mergeCell ref="C169:N169"/>
    <mergeCell ref="C151:N151"/>
    <mergeCell ref="C154:N154"/>
    <mergeCell ref="I178:L178"/>
    <mergeCell ref="I179:L179"/>
    <mergeCell ref="C180:N180"/>
    <mergeCell ref="C200:N200"/>
    <mergeCell ref="C183:N183"/>
    <mergeCell ref="C344:N344"/>
    <mergeCell ref="C339:N339"/>
    <mergeCell ref="C311:M311"/>
    <mergeCell ref="C265:N265"/>
    <mergeCell ref="C234:N234"/>
    <mergeCell ref="C362:N362"/>
    <mergeCell ref="C363:N363"/>
    <mergeCell ref="I70:L70"/>
    <mergeCell ref="C71:N71"/>
    <mergeCell ref="C72:N72"/>
    <mergeCell ref="C75:N75"/>
    <mergeCell ref="C76:N76"/>
    <mergeCell ref="C241:N241"/>
    <mergeCell ref="C74:N74"/>
    <mergeCell ref="C116:N116"/>
    <mergeCell ref="I225:L225"/>
    <mergeCell ref="I208:L208"/>
    <mergeCell ref="C147:N147"/>
    <mergeCell ref="C148:N148"/>
    <mergeCell ref="C149:N149"/>
    <mergeCell ref="C150:N150"/>
    <mergeCell ref="C171:L171"/>
    <mergeCell ref="I174:L174"/>
    <mergeCell ref="C172:N172"/>
    <mergeCell ref="C407:N407"/>
    <mergeCell ref="C394:N394"/>
    <mergeCell ref="C384:N384"/>
    <mergeCell ref="C372:N372"/>
    <mergeCell ref="C373:N373"/>
    <mergeCell ref="C374:N374"/>
    <mergeCell ref="C375:N375"/>
    <mergeCell ref="C379:N379"/>
    <mergeCell ref="C380:N380"/>
    <mergeCell ref="C14:N14"/>
    <mergeCell ref="C79:N79"/>
    <mergeCell ref="C57:N57"/>
    <mergeCell ref="C56:N56"/>
    <mergeCell ref="I67:L67"/>
    <mergeCell ref="C77:N77"/>
    <mergeCell ref="C45:N45"/>
    <mergeCell ref="C54:M54"/>
    <mergeCell ref="I66:L66"/>
    <mergeCell ref="C41:N41"/>
    <mergeCell ref="C42:N42"/>
    <mergeCell ref="C43:N43"/>
    <mergeCell ref="C44:N44"/>
    <mergeCell ref="C48:N48"/>
    <mergeCell ref="C49:L49"/>
    <mergeCell ref="C50:L50"/>
    <mergeCell ref="B3:N3"/>
    <mergeCell ref="B5:B6"/>
    <mergeCell ref="C5:C6"/>
    <mergeCell ref="D5:H5"/>
    <mergeCell ref="I5:N5"/>
    <mergeCell ref="C7:N7"/>
    <mergeCell ref="C11:N11"/>
    <mergeCell ref="C12:N12"/>
    <mergeCell ref="C13:N13"/>
    <mergeCell ref="C8:N8"/>
    <mergeCell ref="C9:N9"/>
    <mergeCell ref="C10:N10"/>
    <mergeCell ref="C138:L138"/>
    <mergeCell ref="C118:M118"/>
    <mergeCell ref="C119:N119"/>
    <mergeCell ref="C120:N120"/>
    <mergeCell ref="C88:N88"/>
    <mergeCell ref="C89:N89"/>
    <mergeCell ref="C90:N90"/>
    <mergeCell ref="C91:N91"/>
    <mergeCell ref="C99:N99"/>
    <mergeCell ref="C100:N100"/>
    <mergeCell ref="C130:L130"/>
    <mergeCell ref="C101:N101"/>
    <mergeCell ref="C102:N102"/>
    <mergeCell ref="C103:N103"/>
    <mergeCell ref="C104:N104"/>
    <mergeCell ref="C137:L137"/>
    <mergeCell ref="I111:L111"/>
    <mergeCell ref="I114:L114"/>
    <mergeCell ref="I115:L115"/>
    <mergeCell ref="C416:N416"/>
    <mergeCell ref="C55:N55"/>
    <mergeCell ref="C266:N266"/>
    <mergeCell ref="C267:N267"/>
    <mergeCell ref="C218:N218"/>
    <mergeCell ref="C213:N213"/>
    <mergeCell ref="C219:N219"/>
    <mergeCell ref="C220:N220"/>
    <mergeCell ref="C221:N221"/>
    <mergeCell ref="C224:N224"/>
    <mergeCell ref="I245:L245"/>
    <mergeCell ref="I175:L175"/>
    <mergeCell ref="C181:N181"/>
    <mergeCell ref="C201:N201"/>
    <mergeCell ref="C182:N182"/>
    <mergeCell ref="C121:N121"/>
    <mergeCell ref="C128:I128"/>
    <mergeCell ref="C129:L129"/>
    <mergeCell ref="C187:N187"/>
    <mergeCell ref="C136:I136"/>
    <mergeCell ref="C190:N190"/>
    <mergeCell ref="C199:N199"/>
    <mergeCell ref="C170:O170"/>
    <mergeCell ref="C152:N152"/>
    <mergeCell ref="C459:N459"/>
    <mergeCell ref="C443:N443"/>
    <mergeCell ref="C444:N444"/>
    <mergeCell ref="C448:N448"/>
    <mergeCell ref="I454:L454"/>
    <mergeCell ref="C189:N189"/>
    <mergeCell ref="C315:N315"/>
    <mergeCell ref="I437:L437"/>
    <mergeCell ref="C429:N429"/>
    <mergeCell ref="C442:N442"/>
    <mergeCell ref="C357:N357"/>
    <mergeCell ref="C340:N340"/>
    <mergeCell ref="I289:L289"/>
    <mergeCell ref="C356:N356"/>
    <mergeCell ref="C355:N355"/>
    <mergeCell ref="I320:L320"/>
    <mergeCell ref="C300:N300"/>
    <mergeCell ref="C301:N301"/>
    <mergeCell ref="I226:L226"/>
    <mergeCell ref="I227:L227"/>
    <mergeCell ref="I424:L424"/>
    <mergeCell ref="C326:N326"/>
    <mergeCell ref="C313:M313"/>
    <mergeCell ref="C415:N415"/>
  </mergeCells>
  <pageMargins left="0.31496062992125984" right="0.31496062992125984" top="0.15748031496062992" bottom="0.15748031496062992" header="0.31496062992125984" footer="0.31496062992125984"/>
  <pageSetup paperSize="9" scale="45" fitToHeight="19" orientation="landscape" horizontalDpi="180" verticalDpi="180" r:id="rId1"/>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Лист1!Заголовки_для_печати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2024-04-01T05:04:56Z</dcterms:modified>
</cp:coreProperties>
</file>